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НА 01.04.2016" sheetId="1" r:id="rId1"/>
  </sheets>
  <definedNames>
    <definedName name="_xlnm.Print_Area" localSheetId="0">'НА 01.04.2016'!$A$1:$K$104</definedName>
  </definedNames>
  <calcPr fullCalcOnLoad="1"/>
</workbook>
</file>

<file path=xl/sharedStrings.xml><?xml version="1.0" encoding="utf-8"?>
<sst xmlns="http://schemas.openxmlformats.org/spreadsheetml/2006/main" count="234" uniqueCount="111">
  <si>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</si>
  <si>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</si>
  <si>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</si>
  <si>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</si>
  <si>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</si>
  <si>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</si>
  <si>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КОСГУ</t>
  </si>
  <si>
    <t>Наименование</t>
  </si>
  <si>
    <t>1</t>
  </si>
  <si>
    <t>2</t>
  </si>
  <si>
    <t>3</t>
  </si>
  <si>
    <t>4</t>
  </si>
  <si>
    <t>5</t>
  </si>
  <si>
    <t>6</t>
  </si>
  <si>
    <t>0113</t>
  </si>
  <si>
    <t>244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</si>
  <si>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</si>
  <si>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225</t>
  </si>
  <si>
    <t>Содержание и обслуживание казны</t>
  </si>
  <si>
    <t>226</t>
  </si>
  <si>
    <t>Оценка недвижимости, признание прав и регулирование отношений по муниципальной собственности</t>
  </si>
  <si>
    <t>290</t>
  </si>
  <si>
    <t>Учет муниципального имущества</t>
  </si>
  <si>
    <t>0102</t>
  </si>
  <si>
    <t>121</t>
  </si>
  <si>
    <t>211</t>
  </si>
  <si>
    <t>Глава муниципального образования</t>
  </si>
  <si>
    <t>129</t>
  </si>
  <si>
    <t>213</t>
  </si>
  <si>
    <t>0104</t>
  </si>
  <si>
    <t>Обеспечение деятельности органов местного самоуправления</t>
  </si>
  <si>
    <t>0801</t>
  </si>
  <si>
    <t>540</t>
  </si>
  <si>
    <t>251</t>
  </si>
  <si>
    <t>Мероприятия по развитию культуры и искусства</t>
  </si>
  <si>
    <t>1101</t>
  </si>
  <si>
    <t>0408</t>
  </si>
  <si>
    <t>0409</t>
  </si>
  <si>
    <t>Содержание автомобильных дорог общего пользования местного значения</t>
  </si>
  <si>
    <t>0501</t>
  </si>
  <si>
    <t>0502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</si>
  <si>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</si>
  <si>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0503</t>
  </si>
  <si>
    <t>Проведение мероприятий по благоустройству территорий муниципальных образований</t>
  </si>
  <si>
    <t>0106</t>
  </si>
  <si>
    <t>9890011040</t>
  </si>
  <si>
    <t>9890090070</t>
  </si>
  <si>
    <t>870</t>
  </si>
  <si>
    <t>Резервный фонд местной администрации</t>
  </si>
  <si>
    <t>Подпрограмма "Финансовое обеспечение расходов на осуществление отдельных государственных полномочий"</t>
  </si>
  <si>
    <t>Подпрограмма "Модернизация, содержание и сохранение муниципального имущества"</t>
  </si>
  <si>
    <t>Подпрограмма "Обеспечение реализации муниципальной программы"</t>
  </si>
  <si>
    <t>Муниципальная программа "Обеспечение качественными услугами жилищно-коммунального хозяйства на 2015-2020 годы"</t>
  </si>
  <si>
    <t>Расходы, не отнесенные к муниципальным программам</t>
  </si>
  <si>
    <t>Основное мероприятие "Благоустройство детских игровых и спортивных площадок"</t>
  </si>
  <si>
    <t>Основное мероприятие "Очистка территории поселения"</t>
  </si>
  <si>
    <t>Основное мероприятие "Содержание первичных средств пожаротушения"</t>
  </si>
  <si>
    <t>Основное мероприятие "Санитарная очистка территории"</t>
  </si>
  <si>
    <t>Основное мероприятие "Проведение праздничных мероприятий"</t>
  </si>
  <si>
    <t>Основное мероприятие "Содержание мест захоронения"</t>
  </si>
  <si>
    <t>Основное мероприятие "Озеленение"</t>
  </si>
  <si>
    <t>Основное мероприятие "Уличное освещение"</t>
  </si>
  <si>
    <t>Основное мероприятие "Прочие мероприятия по благоустройству"</t>
  </si>
  <si>
    <t>ИСПОЛНЕНИЕ</t>
  </si>
  <si>
    <t>УТВЕРЖДЕННЫЙ ПЛАН</t>
  </si>
  <si>
    <t>УТОЧНЕННЫЙ ПЛАН</t>
  </si>
  <si>
    <t>% исполнения к уточненному плану</t>
  </si>
  <si>
    <t>ВСЕГО ПО МУНИЦИПАЛЬНЫМ ПРОГРАММАМ:</t>
  </si>
  <si>
    <t>Муниципальная программа "Комплексное развитие муниципального образования село Газ-Сале на 2015-2020 годы"</t>
  </si>
  <si>
    <t>Основное мероприятие "Повышение эффективности  защиты прав и законных интересов граждан"</t>
  </si>
  <si>
    <t>Основное мероприятие "Организация учета и содержания муниципального имущества"</t>
  </si>
  <si>
    <t>Основное мероприятие "Обеспечение жильем отдельных категорий граждан"</t>
  </si>
  <si>
    <t>Реализация комплекса мер по улучшению жилищных условий граждан, проживающих в сельской местности, в том числе молодых семей и молодых специалистов</t>
  </si>
  <si>
    <t>Основное мероприятие «Эффективное управление и распоряжение муниципальным имуществом»</t>
  </si>
  <si>
    <t>Подпрограмма "Финансирование затрат по похозяйственному учету"</t>
  </si>
  <si>
    <t>Основное мероприятие "Организация учета личных подсобных хозяйств"</t>
  </si>
  <si>
    <t>Проведение мероприятий по уточнению записей в похозяйственных книгах</t>
  </si>
  <si>
    <t>Подпрограмма "Обеспечение мобилизационной подготовки"</t>
  </si>
  <si>
    <t>Основное мероприятие "Осуществление передаваемых Российской Федерацией органам местного самоуправления поселений и городских округов полномочий на осуществление воинского учета на территориях, где отсутствуют военные комиссариаты"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</si>
  <si>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</si>
  <si>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</si>
  <si>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"Руководство и управление в сфере установленных функций органов местного самоуправления"</t>
  </si>
  <si>
    <t>33Ц0111010</t>
  </si>
  <si>
    <t>33Ц0111040</t>
  </si>
  <si>
    <t>Муниципальная программа "Повышение комфортности и безопасности населения села Газ-Сале на 2015-2020 годы"</t>
  </si>
  <si>
    <t>Подпрограмма  "Автомобильный транспорт"</t>
  </si>
  <si>
    <t>Основное мероприятие "Мероприятия в области автомобильного транспорта"</t>
  </si>
  <si>
    <t>Реализация мероприятий по организации транспортного обслуживания населения автомобильным транспортом</t>
  </si>
  <si>
    <t>Подпрограмма "Дорожный фонд муниципального образования село Газ-Сале"</t>
  </si>
  <si>
    <t>Основное мероприятие "Осуществление дорожной деятельности"</t>
  </si>
  <si>
    <t>34201S1450</t>
  </si>
  <si>
    <t>Ремонт автомобильных дорог общего пользования местного значения</t>
  </si>
  <si>
    <t>Подпрограмма "Комплексное развитие системы коммунальной инфраструктуры муниципального образования село Газ-Сале"</t>
  </si>
  <si>
    <t>Основное мероприятие "Поддержка отраслей экономики в сфере жилищно-коммунального комплекса"</t>
  </si>
  <si>
    <t>35101S1470</t>
  </si>
  <si>
    <t>Компенсация выпадающих доходов организациям, предоставляющим населению услуги по откачке и вывозу бытовых сточных вод из септиков в жилищном фонде, обустроенном внутридомовой системой канализации  и не подключенном к сетям централизованной канализации по тарифам, не обеспечивающим возмещение издержек</t>
  </si>
  <si>
    <t>Подпрограмма "Благоустройство и озеленение территории муниципального образования село Газ-Сале"</t>
  </si>
  <si>
    <t>35201S1340</t>
  </si>
  <si>
    <t>Мероприятия по благоустройству территорий муниципальных образований</t>
  </si>
  <si>
    <t>35208S1340</t>
  </si>
  <si>
    <t>Муниципальная программа "Основные направления развития культуры, физической культуры и спорта на 2015-2020 годы"</t>
  </si>
  <si>
    <t>Подпрограмма "Основные направления развития культуры в муниципальном образовании село Газ-Сале"</t>
  </si>
  <si>
    <t>Основное мероприятие "Развитие народного творчества, народных художественных промыслов и ремесел"</t>
  </si>
  <si>
    <t>Расходы на предоставление субсидий бюджетным учреждениям</t>
  </si>
  <si>
    <t>Подпрограмма "Развитие физической культуры и спорта в муниципальном образовании село Газ-Сале"</t>
  </si>
  <si>
    <t>Основное мероприятие "Обеспечение организации и проведения официальных физкультурных мероприятий и спортивных мероприятий"</t>
  </si>
  <si>
    <t>ВСЕГО ПО МУНИЦИПАЛЬНЫМ ПРОГРАММАМ И НЕПРОГРАММНЫМ РАСХОДАМ:</t>
  </si>
  <si>
    <t>Проведение мероприятий местного значения</t>
  </si>
  <si>
    <t>Прочие мероприятия по осуществлению дорожной деятельности</t>
  </si>
  <si>
    <t>Исполнение бюджета по муниципальным программам муниципального образования село Газ-Сале и непрограммным направлениям деятельности расходов бюджета муниципального образования село Газ-Сале на 01 апреля 2016 года</t>
  </si>
  <si>
    <t>0111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</si>
</sst>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10" borderId="10" xfId="0" applyNumberFormat="1" applyFont="1" applyFill="1" applyBorder="1" applyAlignment="1">
      <alignment horizontal="center" vertical="center" wrapText="1"/>
    </xf>
    <xf numFmtId="2" fontId="12" fillId="9" borderId="10" xfId="0" applyNumberFormat="1" applyFont="1" applyFill="1" applyBorder="1" applyAlignment="1">
      <alignment horizontal="center" vertical="center"/>
    </xf>
    <xf numFmtId="2" fontId="12" fillId="1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9" borderId="10" xfId="0" applyNumberFormat="1" applyFont="1" applyFill="1" applyBorder="1" applyAlignment="1">
      <alignment horizontal="center" vertical="center"/>
    </xf>
    <xf numFmtId="4" fontId="9" fillId="9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9" fillId="9" borderId="12" xfId="0" applyNumberFormat="1" applyFont="1" applyFill="1" applyBorder="1" applyAlignment="1">
      <alignment horizontal="right" vertical="center" wrapText="1"/>
    </xf>
    <xf numFmtId="0" fontId="9" fillId="9" borderId="13" xfId="0" applyNumberFormat="1" applyFont="1" applyFill="1" applyBorder="1" applyAlignment="1">
      <alignment horizontal="right" vertical="center" wrapText="1"/>
    </xf>
    <xf numFmtId="0" fontId="9" fillId="9" borderId="11" xfId="0" applyNumberFormat="1" applyFont="1" applyFill="1" applyBorder="1" applyAlignment="1">
      <alignment horizontal="right" vertical="center" wrapText="1"/>
    </xf>
    <xf numFmtId="0" fontId="9" fillId="34" borderId="12" xfId="0" applyNumberFormat="1" applyFont="1" applyFill="1" applyBorder="1" applyAlignment="1">
      <alignment horizontal="right" vertical="center" wrapText="1"/>
    </xf>
    <xf numFmtId="0" fontId="9" fillId="34" borderId="13" xfId="0" applyNumberFormat="1" applyFont="1" applyFill="1" applyBorder="1" applyAlignment="1">
      <alignment horizontal="right" vertical="center" wrapText="1"/>
    </xf>
    <xf numFmtId="0" fontId="9" fillId="34" borderId="11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11" fillId="9" borderId="12" xfId="0" applyNumberFormat="1" applyFont="1" applyFill="1" applyBorder="1" applyAlignment="1">
      <alignment horizontal="center" vertical="center" wrapText="1"/>
    </xf>
    <xf numFmtId="0" fontId="11" fillId="9" borderId="13" xfId="0" applyNumberFormat="1" applyFont="1" applyFill="1" applyBorder="1" applyAlignment="1">
      <alignment horizontal="center" vertical="center" wrapText="1"/>
    </xf>
    <xf numFmtId="0" fontId="11" fillId="9" borderId="11" xfId="0" applyNumberFormat="1" applyFont="1" applyFill="1" applyBorder="1" applyAlignment="1">
      <alignment horizontal="center" vertical="center" wrapText="1"/>
    </xf>
    <xf numFmtId="0" fontId="11" fillId="10" borderId="12" xfId="0" applyNumberFormat="1" applyFont="1" applyFill="1" applyBorder="1" applyAlignment="1">
      <alignment horizontal="center" vertical="center" wrapText="1"/>
    </xf>
    <xf numFmtId="0" fontId="11" fillId="10" borderId="13" xfId="0" applyNumberFormat="1" applyFont="1" applyFill="1" applyBorder="1" applyAlignment="1">
      <alignment horizontal="center" vertical="center" wrapText="1"/>
    </xf>
    <xf numFmtId="0" fontId="11" fillId="10" borderId="11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11" fillId="10" borderId="12" xfId="0" applyNumberFormat="1" applyFont="1" applyFill="1" applyBorder="1" applyAlignment="1">
      <alignment horizontal="center" vertical="top" wrapText="1"/>
    </xf>
    <xf numFmtId="0" fontId="11" fillId="10" borderId="13" xfId="0" applyNumberFormat="1" applyFont="1" applyFill="1" applyBorder="1" applyAlignment="1">
      <alignment horizontal="center" vertical="top" wrapText="1"/>
    </xf>
    <xf numFmtId="0" fontId="11" fillId="10" borderId="11" xfId="0" applyNumberFormat="1" applyFont="1" applyFill="1" applyBorder="1" applyAlignment="1">
      <alignment horizontal="center" vertical="top" wrapText="1"/>
    </xf>
    <xf numFmtId="0" fontId="11" fillId="9" borderId="12" xfId="0" applyNumberFormat="1" applyFont="1" applyFill="1" applyBorder="1" applyAlignment="1">
      <alignment horizontal="center" vertical="top" wrapText="1"/>
    </xf>
    <xf numFmtId="0" fontId="11" fillId="9" borderId="13" xfId="0" applyNumberFormat="1" applyFont="1" applyFill="1" applyBorder="1" applyAlignment="1">
      <alignment horizontal="center" vertical="top" wrapText="1"/>
    </xf>
    <xf numFmtId="0" fontId="11" fillId="9" borderId="11" xfId="0" applyNumberFormat="1" applyFont="1" applyFill="1" applyBorder="1" applyAlignment="1">
      <alignment horizontal="center" vertical="top" wrapText="1"/>
    </xf>
    <xf numFmtId="0" fontId="9" fillId="34" borderId="12" xfId="0" applyNumberFormat="1" applyFont="1" applyFill="1" applyBorder="1" applyAlignment="1">
      <alignment horizontal="center" vertical="top" wrapText="1"/>
    </xf>
    <xf numFmtId="0" fontId="9" fillId="34" borderId="13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center" vertical="top" wrapText="1"/>
    </xf>
    <xf numFmtId="0" fontId="11" fillId="9" borderId="10" xfId="0" applyNumberFormat="1" applyFont="1" applyFill="1" applyBorder="1" applyAlignment="1">
      <alignment horizontal="center" vertical="top" wrapText="1"/>
    </xf>
    <xf numFmtId="0" fontId="11" fillId="10" borderId="1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110"/>
  <sheetViews>
    <sheetView tabSelected="1" view="pageBreakPreview" zoomScaleSheetLayoutView="100" zoomScalePageLayoutView="0" workbookViewId="0" topLeftCell="A97">
      <selection activeCell="B101" sqref="B101"/>
    </sheetView>
  </sheetViews>
  <sheetFormatPr defaultColWidth="9.140625" defaultRowHeight="12.75"/>
  <cols>
    <col min="1" max="1" width="5.8515625" style="1" customWidth="1"/>
    <col min="2" max="2" width="6.57421875" style="1" customWidth="1"/>
    <col min="3" max="4" width="5.7109375" style="1" customWidth="1"/>
    <col min="5" max="5" width="6.57421875" style="1" customWidth="1"/>
    <col min="6" max="6" width="7.7109375" style="1" customWidth="1"/>
    <col min="7" max="7" width="48.57421875" style="1" customWidth="1"/>
    <col min="8" max="8" width="18.421875" style="1" customWidth="1"/>
    <col min="9" max="9" width="15.421875" style="1" customWidth="1"/>
    <col min="10" max="10" width="18.00390625" style="1" customWidth="1"/>
    <col min="11" max="11" width="13.28125" style="0" customWidth="1"/>
    <col min="12" max="12" width="12.7109375" style="0" bestFit="1" customWidth="1"/>
  </cols>
  <sheetData>
    <row r="1" spans="1:11" s="1" customFormat="1" ht="48.75" customHeight="1">
      <c r="A1" s="55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" customFormat="1" ht="13.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2"/>
    </row>
    <row r="3" spans="1:11" s="1" customFormat="1" ht="13.5" customHeight="1">
      <c r="A3" s="26" t="s">
        <v>1</v>
      </c>
      <c r="B3" s="26"/>
      <c r="C3" s="26"/>
      <c r="D3" s="26"/>
      <c r="E3" s="26"/>
      <c r="F3" s="26" t="s">
        <v>6</v>
      </c>
      <c r="G3" s="26" t="s">
        <v>7</v>
      </c>
      <c r="H3" s="57" t="s">
        <v>64</v>
      </c>
      <c r="I3" s="26" t="s">
        <v>65</v>
      </c>
      <c r="J3" s="26" t="s">
        <v>63</v>
      </c>
      <c r="K3" s="59" t="s">
        <v>66</v>
      </c>
    </row>
    <row r="4" spans="1:11" s="1" customFormat="1" ht="49.5" customHeight="1">
      <c r="A4" s="3" t="s">
        <v>2</v>
      </c>
      <c r="B4" s="3" t="s">
        <v>3</v>
      </c>
      <c r="C4" s="26" t="s">
        <v>4</v>
      </c>
      <c r="D4" s="26"/>
      <c r="E4" s="3" t="s">
        <v>5</v>
      </c>
      <c r="F4" s="26"/>
      <c r="G4" s="26"/>
      <c r="H4" s="58"/>
      <c r="I4" s="26"/>
      <c r="J4" s="26"/>
      <c r="K4" s="60"/>
    </row>
    <row r="5" spans="1:11" s="1" customFormat="1" ht="13.5" customHeight="1">
      <c r="A5" s="3" t="s">
        <v>8</v>
      </c>
      <c r="B5" s="3" t="s">
        <v>9</v>
      </c>
      <c r="C5" s="26" t="s">
        <v>10</v>
      </c>
      <c r="D5" s="26"/>
      <c r="E5" s="3" t="s">
        <v>11</v>
      </c>
      <c r="F5" s="3" t="s">
        <v>12</v>
      </c>
      <c r="G5" s="6" t="s">
        <v>13</v>
      </c>
      <c r="H5" s="6">
        <v>7</v>
      </c>
      <c r="I5" s="3">
        <v>8</v>
      </c>
      <c r="J5" s="3">
        <v>9</v>
      </c>
      <c r="K5" s="7">
        <v>10</v>
      </c>
    </row>
    <row r="6" spans="1:11" s="1" customFormat="1" ht="32.25" customHeight="1">
      <c r="A6" s="50" t="s">
        <v>68</v>
      </c>
      <c r="B6" s="51"/>
      <c r="C6" s="51"/>
      <c r="D6" s="51"/>
      <c r="E6" s="51"/>
      <c r="F6" s="51"/>
      <c r="G6" s="52"/>
      <c r="H6" s="10">
        <f>H7+H10+H20+H23+H29</f>
        <v>36723000</v>
      </c>
      <c r="I6" s="10">
        <f>I7+I10+I20+I23+I29</f>
        <v>42197787</v>
      </c>
      <c r="J6" s="10">
        <f>J7+J10+J20+J23+J29</f>
        <v>12442068.530000001</v>
      </c>
      <c r="K6" s="22">
        <f>J6/I6*100</f>
        <v>29.485120937740174</v>
      </c>
    </row>
    <row r="7" spans="1:11" s="1" customFormat="1" ht="31.5" customHeight="1">
      <c r="A7" s="53" t="s">
        <v>49</v>
      </c>
      <c r="B7" s="53"/>
      <c r="C7" s="53"/>
      <c r="D7" s="53"/>
      <c r="E7" s="53"/>
      <c r="F7" s="53"/>
      <c r="G7" s="53"/>
      <c r="H7" s="14">
        <f aca="true" t="shared" si="0" ref="H7:J8">H8</f>
        <v>4000</v>
      </c>
      <c r="I7" s="14">
        <f t="shared" si="0"/>
        <v>4000</v>
      </c>
      <c r="J7" s="14">
        <f t="shared" si="0"/>
        <v>4000</v>
      </c>
      <c r="K7" s="16">
        <f>J7/I7*100</f>
        <v>100</v>
      </c>
    </row>
    <row r="8" spans="1:11" s="1" customFormat="1" ht="30" customHeight="1">
      <c r="A8" s="54" t="s">
        <v>69</v>
      </c>
      <c r="B8" s="54"/>
      <c r="C8" s="54"/>
      <c r="D8" s="54"/>
      <c r="E8" s="54"/>
      <c r="F8" s="54"/>
      <c r="G8" s="54"/>
      <c r="H8" s="15">
        <f t="shared" si="0"/>
        <v>4000</v>
      </c>
      <c r="I8" s="15">
        <f t="shared" si="0"/>
        <v>4000</v>
      </c>
      <c r="J8" s="15">
        <f t="shared" si="0"/>
        <v>4000</v>
      </c>
      <c r="K8" s="17">
        <f>J8/I8*100</f>
        <v>100</v>
      </c>
    </row>
    <row r="9" spans="1:11" s="1" customFormat="1" ht="54" customHeight="1">
      <c r="A9" s="3">
        <v>953</v>
      </c>
      <c r="B9" s="3" t="s">
        <v>14</v>
      </c>
      <c r="C9" s="26">
        <v>3310173010</v>
      </c>
      <c r="D9" s="26"/>
      <c r="E9" s="3">
        <v>242</v>
      </c>
      <c r="F9" s="3">
        <v>340</v>
      </c>
      <c r="G9" s="5" t="s">
        <v>16</v>
      </c>
      <c r="H9" s="8">
        <v>4000</v>
      </c>
      <c r="I9" s="8">
        <v>4000</v>
      </c>
      <c r="J9" s="8">
        <v>4000</v>
      </c>
      <c r="K9" s="9">
        <f>J9/I9*100</f>
        <v>100</v>
      </c>
    </row>
    <row r="10" spans="1:11" s="1" customFormat="1" ht="16.5" customHeight="1">
      <c r="A10" s="35" t="s">
        <v>50</v>
      </c>
      <c r="B10" s="36"/>
      <c r="C10" s="36"/>
      <c r="D10" s="36"/>
      <c r="E10" s="36"/>
      <c r="F10" s="36"/>
      <c r="G10" s="37"/>
      <c r="H10" s="14">
        <f>H11+H16+H18</f>
        <v>1784700</v>
      </c>
      <c r="I10" s="14">
        <f>I11+I16+I18</f>
        <v>7259487</v>
      </c>
      <c r="J10" s="14">
        <f>J11+J16+J18</f>
        <v>5437266</v>
      </c>
      <c r="K10" s="16">
        <f aca="true" t="shared" si="1" ref="K10:K76">J10/I10*100</f>
        <v>74.89876350766934</v>
      </c>
    </row>
    <row r="11" spans="1:11" s="1" customFormat="1" ht="16.5" customHeight="1">
      <c r="A11" s="38" t="s">
        <v>70</v>
      </c>
      <c r="B11" s="39"/>
      <c r="C11" s="39"/>
      <c r="D11" s="39"/>
      <c r="E11" s="39"/>
      <c r="F11" s="39"/>
      <c r="G11" s="40"/>
      <c r="H11" s="15">
        <f>SUM(H12:H15)</f>
        <v>1784700</v>
      </c>
      <c r="I11" s="15">
        <f>SUM(I12:I15)</f>
        <v>1782300</v>
      </c>
      <c r="J11" s="15">
        <f>SUM(J12:J15)</f>
        <v>140079</v>
      </c>
      <c r="K11" s="17">
        <f t="shared" si="1"/>
        <v>7.859451270829827</v>
      </c>
    </row>
    <row r="12" spans="1:11" s="1" customFormat="1" ht="17.25" customHeight="1">
      <c r="A12" s="3">
        <v>953</v>
      </c>
      <c r="B12" s="3" t="s">
        <v>14</v>
      </c>
      <c r="C12" s="26">
        <v>3320180030</v>
      </c>
      <c r="D12" s="26"/>
      <c r="E12" s="3" t="s">
        <v>15</v>
      </c>
      <c r="F12" s="3" t="s">
        <v>17</v>
      </c>
      <c r="G12" s="12" t="s">
        <v>18</v>
      </c>
      <c r="H12" s="8">
        <v>1051000</v>
      </c>
      <c r="I12" s="8">
        <v>1051000</v>
      </c>
      <c r="J12" s="8">
        <v>0</v>
      </c>
      <c r="K12" s="9">
        <f t="shared" si="1"/>
        <v>0</v>
      </c>
    </row>
    <row r="13" spans="1:11" s="1" customFormat="1" ht="18.75" customHeight="1">
      <c r="A13" s="3">
        <v>953</v>
      </c>
      <c r="B13" s="3" t="s">
        <v>14</v>
      </c>
      <c r="C13" s="26">
        <v>3320180180</v>
      </c>
      <c r="D13" s="26"/>
      <c r="E13" s="3">
        <v>851</v>
      </c>
      <c r="F13" s="3">
        <v>290</v>
      </c>
      <c r="G13" s="12" t="s">
        <v>22</v>
      </c>
      <c r="H13" s="8">
        <v>733700</v>
      </c>
      <c r="I13" s="8">
        <v>712100</v>
      </c>
      <c r="J13" s="8">
        <v>120879</v>
      </c>
      <c r="K13" s="9">
        <f t="shared" si="1"/>
        <v>16.975003510742873</v>
      </c>
    </row>
    <row r="14" spans="1:11" s="1" customFormat="1" ht="18.75" customHeight="1">
      <c r="A14" s="3">
        <v>953</v>
      </c>
      <c r="B14" s="3" t="s">
        <v>14</v>
      </c>
      <c r="C14" s="26">
        <v>3320180180</v>
      </c>
      <c r="D14" s="26"/>
      <c r="E14" s="3">
        <v>244</v>
      </c>
      <c r="F14" s="3">
        <v>310</v>
      </c>
      <c r="G14" s="12" t="s">
        <v>22</v>
      </c>
      <c r="H14" s="8">
        <v>0</v>
      </c>
      <c r="I14" s="8">
        <v>18800</v>
      </c>
      <c r="J14" s="8">
        <v>18800</v>
      </c>
      <c r="K14" s="9">
        <f>J14/I14*100</f>
        <v>100</v>
      </c>
    </row>
    <row r="15" spans="1:11" s="1" customFormat="1" ht="18.75" customHeight="1">
      <c r="A15" s="3">
        <v>953</v>
      </c>
      <c r="B15" s="3" t="s">
        <v>14</v>
      </c>
      <c r="C15" s="26">
        <v>3320180180</v>
      </c>
      <c r="D15" s="26"/>
      <c r="E15" s="3">
        <v>244</v>
      </c>
      <c r="F15" s="3">
        <v>340</v>
      </c>
      <c r="G15" s="12" t="s">
        <v>22</v>
      </c>
      <c r="H15" s="8">
        <v>0</v>
      </c>
      <c r="I15" s="8">
        <v>400</v>
      </c>
      <c r="J15" s="8">
        <v>400</v>
      </c>
      <c r="K15" s="9">
        <f>J15/I15*100</f>
        <v>100</v>
      </c>
    </row>
    <row r="16" spans="1:11" s="1" customFormat="1" ht="16.5" customHeight="1">
      <c r="A16" s="38" t="s">
        <v>71</v>
      </c>
      <c r="B16" s="39"/>
      <c r="C16" s="39"/>
      <c r="D16" s="39"/>
      <c r="E16" s="39"/>
      <c r="F16" s="39"/>
      <c r="G16" s="40"/>
      <c r="H16" s="15">
        <f>H17</f>
        <v>0</v>
      </c>
      <c r="I16" s="15">
        <f>I17</f>
        <v>5297187</v>
      </c>
      <c r="J16" s="15">
        <f>J17</f>
        <v>5297187</v>
      </c>
      <c r="K16" s="17">
        <f t="shared" si="1"/>
        <v>100</v>
      </c>
    </row>
    <row r="17" spans="1:11" s="1" customFormat="1" ht="42.75" customHeight="1">
      <c r="A17" s="3">
        <v>953</v>
      </c>
      <c r="B17" s="13" t="s">
        <v>39</v>
      </c>
      <c r="C17" s="26">
        <v>3320263710</v>
      </c>
      <c r="D17" s="26"/>
      <c r="E17" s="3">
        <v>412</v>
      </c>
      <c r="F17" s="3">
        <v>310</v>
      </c>
      <c r="G17" s="12" t="s">
        <v>72</v>
      </c>
      <c r="H17" s="8">
        <v>0</v>
      </c>
      <c r="I17" s="8">
        <v>5297187</v>
      </c>
      <c r="J17" s="8">
        <v>5297187</v>
      </c>
      <c r="K17" s="9">
        <f t="shared" si="1"/>
        <v>100</v>
      </c>
    </row>
    <row r="18" spans="1:11" s="1" customFormat="1" ht="16.5" customHeight="1">
      <c r="A18" s="38" t="s">
        <v>73</v>
      </c>
      <c r="B18" s="39"/>
      <c r="C18" s="39"/>
      <c r="D18" s="39"/>
      <c r="E18" s="39"/>
      <c r="F18" s="39"/>
      <c r="G18" s="40"/>
      <c r="H18" s="15">
        <f>H19</f>
        <v>0</v>
      </c>
      <c r="I18" s="15">
        <f>I19</f>
        <v>180000</v>
      </c>
      <c r="J18" s="15">
        <f>J19</f>
        <v>0</v>
      </c>
      <c r="K18" s="17">
        <f t="shared" si="1"/>
        <v>0</v>
      </c>
    </row>
    <row r="19" spans="1:11" s="1" customFormat="1" ht="32.25" customHeight="1">
      <c r="A19" s="3">
        <v>953</v>
      </c>
      <c r="B19" s="13" t="s">
        <v>14</v>
      </c>
      <c r="C19" s="26">
        <v>3320380040</v>
      </c>
      <c r="D19" s="26"/>
      <c r="E19" s="3">
        <v>244</v>
      </c>
      <c r="F19" s="3">
        <v>226</v>
      </c>
      <c r="G19" s="12" t="s">
        <v>20</v>
      </c>
      <c r="H19" s="8">
        <v>0</v>
      </c>
      <c r="I19" s="8">
        <v>180000</v>
      </c>
      <c r="J19" s="8">
        <v>0</v>
      </c>
      <c r="K19" s="9">
        <f t="shared" si="1"/>
        <v>0</v>
      </c>
    </row>
    <row r="20" spans="1:11" s="1" customFormat="1" ht="13.5" customHeight="1">
      <c r="A20" s="35" t="s">
        <v>74</v>
      </c>
      <c r="B20" s="36"/>
      <c r="C20" s="36"/>
      <c r="D20" s="36"/>
      <c r="E20" s="36"/>
      <c r="F20" s="36"/>
      <c r="G20" s="37"/>
      <c r="H20" s="14">
        <f aca="true" t="shared" si="2" ref="H20:J21">H21</f>
        <v>65000</v>
      </c>
      <c r="I20" s="14">
        <f t="shared" si="2"/>
        <v>65000</v>
      </c>
      <c r="J20" s="14">
        <f t="shared" si="2"/>
        <v>0</v>
      </c>
      <c r="K20" s="16">
        <f t="shared" si="1"/>
        <v>0</v>
      </c>
    </row>
    <row r="21" spans="1:11" s="1" customFormat="1" ht="16.5" customHeight="1">
      <c r="A21" s="38" t="s">
        <v>75</v>
      </c>
      <c r="B21" s="39"/>
      <c r="C21" s="39"/>
      <c r="D21" s="39"/>
      <c r="E21" s="39"/>
      <c r="F21" s="39"/>
      <c r="G21" s="40"/>
      <c r="H21" s="15">
        <f t="shared" si="2"/>
        <v>65000</v>
      </c>
      <c r="I21" s="15">
        <f t="shared" si="2"/>
        <v>65000</v>
      </c>
      <c r="J21" s="15">
        <f t="shared" si="2"/>
        <v>0</v>
      </c>
      <c r="K21" s="17">
        <f t="shared" si="1"/>
        <v>0</v>
      </c>
    </row>
    <row r="22" spans="1:11" s="1" customFormat="1" ht="29.25" customHeight="1">
      <c r="A22" s="3">
        <v>953</v>
      </c>
      <c r="B22" s="3" t="s">
        <v>14</v>
      </c>
      <c r="C22" s="26">
        <v>3330190040</v>
      </c>
      <c r="D22" s="26"/>
      <c r="E22" s="3" t="s">
        <v>15</v>
      </c>
      <c r="F22" s="3" t="s">
        <v>19</v>
      </c>
      <c r="G22" s="12" t="s">
        <v>76</v>
      </c>
      <c r="H22" s="8">
        <v>65000</v>
      </c>
      <c r="I22" s="8">
        <v>65000</v>
      </c>
      <c r="J22" s="8">
        <v>0</v>
      </c>
      <c r="K22" s="9">
        <f t="shared" si="1"/>
        <v>0</v>
      </c>
    </row>
    <row r="23" spans="1:11" s="1" customFormat="1" ht="18.75" customHeight="1">
      <c r="A23" s="35" t="s">
        <v>77</v>
      </c>
      <c r="B23" s="36"/>
      <c r="C23" s="36"/>
      <c r="D23" s="36"/>
      <c r="E23" s="36"/>
      <c r="F23" s="36"/>
      <c r="G23" s="37"/>
      <c r="H23" s="14">
        <f>H24</f>
        <v>467000</v>
      </c>
      <c r="I23" s="14">
        <f>I24</f>
        <v>467000</v>
      </c>
      <c r="J23" s="14">
        <f>J24</f>
        <v>61700.19</v>
      </c>
      <c r="K23" s="16">
        <f t="shared" si="1"/>
        <v>13.212032119914346</v>
      </c>
    </row>
    <row r="24" spans="1:11" s="1" customFormat="1" ht="51" customHeight="1">
      <c r="A24" s="38" t="s">
        <v>78</v>
      </c>
      <c r="B24" s="39"/>
      <c r="C24" s="39"/>
      <c r="D24" s="39"/>
      <c r="E24" s="39"/>
      <c r="F24" s="39"/>
      <c r="G24" s="40"/>
      <c r="H24" s="15">
        <f>SUM(H25:H28)</f>
        <v>467000</v>
      </c>
      <c r="I24" s="15">
        <f>SUM(I25:I28)</f>
        <v>467000</v>
      </c>
      <c r="J24" s="15">
        <f>SUM(J25:J28)</f>
        <v>61700.19</v>
      </c>
      <c r="K24" s="17">
        <f t="shared" si="1"/>
        <v>13.212032119914346</v>
      </c>
    </row>
    <row r="25" spans="1:11" s="1" customFormat="1" ht="27" customHeight="1">
      <c r="A25" s="3">
        <v>953</v>
      </c>
      <c r="B25" s="13" t="s">
        <v>79</v>
      </c>
      <c r="C25" s="26">
        <v>3340151180</v>
      </c>
      <c r="D25" s="26"/>
      <c r="E25" s="3" t="s">
        <v>24</v>
      </c>
      <c r="F25" s="3" t="s">
        <v>25</v>
      </c>
      <c r="G25" s="5" t="s">
        <v>80</v>
      </c>
      <c r="H25" s="8">
        <v>345000</v>
      </c>
      <c r="I25" s="8">
        <v>345000</v>
      </c>
      <c r="J25" s="8">
        <v>45671.58</v>
      </c>
      <c r="K25" s="9">
        <f t="shared" si="1"/>
        <v>13.238139130434783</v>
      </c>
    </row>
    <row r="26" spans="1:11" s="1" customFormat="1" ht="27" customHeight="1">
      <c r="A26" s="3">
        <v>953</v>
      </c>
      <c r="B26" s="13" t="s">
        <v>79</v>
      </c>
      <c r="C26" s="26">
        <v>3340151180</v>
      </c>
      <c r="D26" s="26"/>
      <c r="E26" s="3" t="s">
        <v>27</v>
      </c>
      <c r="F26" s="3" t="s">
        <v>28</v>
      </c>
      <c r="G26" s="5" t="s">
        <v>80</v>
      </c>
      <c r="H26" s="8">
        <v>104000</v>
      </c>
      <c r="I26" s="8">
        <v>104000</v>
      </c>
      <c r="J26" s="8">
        <v>12222.41</v>
      </c>
      <c r="K26" s="9">
        <f t="shared" si="1"/>
        <v>11.752317307692307</v>
      </c>
    </row>
    <row r="27" spans="1:11" s="1" customFormat="1" ht="27" customHeight="1">
      <c r="A27" s="3">
        <v>953</v>
      </c>
      <c r="B27" s="13" t="s">
        <v>79</v>
      </c>
      <c r="C27" s="26">
        <v>3340151180</v>
      </c>
      <c r="D27" s="26"/>
      <c r="E27" s="3">
        <v>244</v>
      </c>
      <c r="F27" s="3">
        <v>222</v>
      </c>
      <c r="G27" s="5" t="s">
        <v>80</v>
      </c>
      <c r="H27" s="8">
        <v>10000</v>
      </c>
      <c r="I27" s="8">
        <v>10000</v>
      </c>
      <c r="J27" s="8">
        <v>3806.2</v>
      </c>
      <c r="K27" s="9">
        <f t="shared" si="1"/>
        <v>38.062</v>
      </c>
    </row>
    <row r="28" spans="1:11" s="1" customFormat="1" ht="27" customHeight="1">
      <c r="A28" s="3">
        <v>953</v>
      </c>
      <c r="B28" s="13" t="s">
        <v>79</v>
      </c>
      <c r="C28" s="26">
        <v>3340151180</v>
      </c>
      <c r="D28" s="26"/>
      <c r="E28" s="3">
        <v>244</v>
      </c>
      <c r="F28" s="3">
        <v>226</v>
      </c>
      <c r="G28" s="5" t="s">
        <v>80</v>
      </c>
      <c r="H28" s="8">
        <v>8000</v>
      </c>
      <c r="I28" s="8">
        <v>8000</v>
      </c>
      <c r="J28" s="8">
        <v>0</v>
      </c>
      <c r="K28" s="9">
        <f t="shared" si="1"/>
        <v>0</v>
      </c>
    </row>
    <row r="29" spans="1:11" s="1" customFormat="1" ht="18.75" customHeight="1">
      <c r="A29" s="47" t="s">
        <v>51</v>
      </c>
      <c r="B29" s="48"/>
      <c r="C29" s="48"/>
      <c r="D29" s="48"/>
      <c r="E29" s="48"/>
      <c r="F29" s="48"/>
      <c r="G29" s="49"/>
      <c r="H29" s="14">
        <f>H30</f>
        <v>34402300</v>
      </c>
      <c r="I29" s="14">
        <f>I30</f>
        <v>34402300</v>
      </c>
      <c r="J29" s="14">
        <f>J30</f>
        <v>6939102.34</v>
      </c>
      <c r="K29" s="16">
        <f>J29/I29*100</f>
        <v>20.170460521534896</v>
      </c>
    </row>
    <row r="30" spans="1:11" s="1" customFormat="1" ht="29.25" customHeight="1">
      <c r="A30" s="38" t="s">
        <v>81</v>
      </c>
      <c r="B30" s="39"/>
      <c r="C30" s="39"/>
      <c r="D30" s="39"/>
      <c r="E30" s="39"/>
      <c r="F30" s="39"/>
      <c r="G30" s="40"/>
      <c r="H30" s="15">
        <f>SUM(H31:H44)</f>
        <v>34402300</v>
      </c>
      <c r="I30" s="15">
        <f>SUM(I31:I44)</f>
        <v>34402300</v>
      </c>
      <c r="J30" s="15">
        <f>SUM(J31:J44)</f>
        <v>6939102.34</v>
      </c>
      <c r="K30" s="17">
        <f>J30/I30*100</f>
        <v>20.170460521534896</v>
      </c>
    </row>
    <row r="31" spans="1:12" s="1" customFormat="1" ht="17.25" customHeight="1">
      <c r="A31" s="3">
        <v>953</v>
      </c>
      <c r="B31" s="13" t="s">
        <v>23</v>
      </c>
      <c r="C31" s="26" t="s">
        <v>82</v>
      </c>
      <c r="D31" s="26"/>
      <c r="E31" s="3">
        <v>121</v>
      </c>
      <c r="F31" s="3">
        <v>211</v>
      </c>
      <c r="G31" s="12" t="s">
        <v>26</v>
      </c>
      <c r="H31" s="8">
        <v>4472651</v>
      </c>
      <c r="I31" s="8">
        <v>4472651</v>
      </c>
      <c r="J31" s="8">
        <v>420997.2</v>
      </c>
      <c r="K31" s="9">
        <f t="shared" si="1"/>
        <v>9.412699537701466</v>
      </c>
      <c r="L31" s="19"/>
    </row>
    <row r="32" spans="1:11" s="1" customFormat="1" ht="19.5" customHeight="1">
      <c r="A32" s="3">
        <v>953</v>
      </c>
      <c r="B32" s="13" t="s">
        <v>23</v>
      </c>
      <c r="C32" s="26" t="s">
        <v>82</v>
      </c>
      <c r="D32" s="26"/>
      <c r="E32" s="3">
        <v>129</v>
      </c>
      <c r="F32" s="3">
        <v>213</v>
      </c>
      <c r="G32" s="12" t="s">
        <v>26</v>
      </c>
      <c r="H32" s="8">
        <v>789066</v>
      </c>
      <c r="I32" s="8">
        <v>789066</v>
      </c>
      <c r="J32" s="8">
        <v>100854.2</v>
      </c>
      <c r="K32" s="9">
        <f t="shared" si="1"/>
        <v>12.781465682211627</v>
      </c>
    </row>
    <row r="33" spans="1:12" s="1" customFormat="1" ht="27" customHeight="1">
      <c r="A33" s="3">
        <v>953</v>
      </c>
      <c r="B33" s="13" t="s">
        <v>29</v>
      </c>
      <c r="C33" s="26" t="s">
        <v>83</v>
      </c>
      <c r="D33" s="26"/>
      <c r="E33" s="3">
        <v>121</v>
      </c>
      <c r="F33" s="3">
        <v>211</v>
      </c>
      <c r="G33" s="5" t="s">
        <v>30</v>
      </c>
      <c r="H33" s="8">
        <v>20399511</v>
      </c>
      <c r="I33" s="8">
        <v>20399511</v>
      </c>
      <c r="J33" s="8">
        <v>4662495.61</v>
      </c>
      <c r="K33" s="9">
        <f t="shared" si="1"/>
        <v>22.855918507066175</v>
      </c>
      <c r="L33" s="20"/>
    </row>
    <row r="34" spans="1:11" s="1" customFormat="1" ht="27" customHeight="1">
      <c r="A34" s="3">
        <v>953</v>
      </c>
      <c r="B34" s="13" t="s">
        <v>29</v>
      </c>
      <c r="C34" s="26" t="s">
        <v>83</v>
      </c>
      <c r="D34" s="26"/>
      <c r="E34" s="3">
        <v>122</v>
      </c>
      <c r="F34" s="3">
        <v>212</v>
      </c>
      <c r="G34" s="5" t="s">
        <v>30</v>
      </c>
      <c r="H34" s="8">
        <v>440000</v>
      </c>
      <c r="I34" s="8">
        <v>440000</v>
      </c>
      <c r="J34" s="8">
        <v>12278.3</v>
      </c>
      <c r="K34" s="9">
        <f t="shared" si="1"/>
        <v>2.790522727272727</v>
      </c>
    </row>
    <row r="35" spans="1:11" s="1" customFormat="1" ht="27" customHeight="1">
      <c r="A35" s="3">
        <v>953</v>
      </c>
      <c r="B35" s="13" t="s">
        <v>29</v>
      </c>
      <c r="C35" s="26" t="s">
        <v>83</v>
      </c>
      <c r="D35" s="26"/>
      <c r="E35" s="3">
        <v>129</v>
      </c>
      <c r="F35" s="3">
        <v>213</v>
      </c>
      <c r="G35" s="5" t="s">
        <v>30</v>
      </c>
      <c r="H35" s="8">
        <v>5240000</v>
      </c>
      <c r="I35" s="8">
        <v>5240000</v>
      </c>
      <c r="J35" s="8">
        <v>1358941.38</v>
      </c>
      <c r="K35" s="9">
        <f t="shared" si="1"/>
        <v>25.933995801526716</v>
      </c>
    </row>
    <row r="36" spans="1:11" s="1" customFormat="1" ht="27" customHeight="1">
      <c r="A36" s="3">
        <v>953</v>
      </c>
      <c r="B36" s="13" t="s">
        <v>29</v>
      </c>
      <c r="C36" s="26" t="s">
        <v>83</v>
      </c>
      <c r="D36" s="26"/>
      <c r="E36" s="3">
        <v>242</v>
      </c>
      <c r="F36" s="3">
        <v>221</v>
      </c>
      <c r="G36" s="5" t="s">
        <v>30</v>
      </c>
      <c r="H36" s="8">
        <v>315408</v>
      </c>
      <c r="I36" s="8">
        <v>310408</v>
      </c>
      <c r="J36" s="8">
        <v>67172.4</v>
      </c>
      <c r="K36" s="9">
        <f t="shared" si="1"/>
        <v>21.64003505064302</v>
      </c>
    </row>
    <row r="37" spans="1:11" s="1" customFormat="1" ht="27" customHeight="1">
      <c r="A37" s="3">
        <v>953</v>
      </c>
      <c r="B37" s="13" t="s">
        <v>29</v>
      </c>
      <c r="C37" s="26" t="s">
        <v>83</v>
      </c>
      <c r="D37" s="26"/>
      <c r="E37" s="3">
        <v>242</v>
      </c>
      <c r="F37" s="3">
        <v>226</v>
      </c>
      <c r="G37" s="5" t="s">
        <v>30</v>
      </c>
      <c r="H37" s="8">
        <v>578500</v>
      </c>
      <c r="I37" s="8">
        <v>578500</v>
      </c>
      <c r="J37" s="8">
        <v>75020.8</v>
      </c>
      <c r="K37" s="9">
        <f t="shared" si="1"/>
        <v>12.968159031979257</v>
      </c>
    </row>
    <row r="38" spans="1:11" s="1" customFormat="1" ht="27" customHeight="1">
      <c r="A38" s="3">
        <v>953</v>
      </c>
      <c r="B38" s="13" t="s">
        <v>29</v>
      </c>
      <c r="C38" s="26" t="s">
        <v>83</v>
      </c>
      <c r="D38" s="26"/>
      <c r="E38" s="3" t="s">
        <v>15</v>
      </c>
      <c r="F38" s="3">
        <v>221</v>
      </c>
      <c r="G38" s="5" t="s">
        <v>30</v>
      </c>
      <c r="H38" s="8">
        <v>3000</v>
      </c>
      <c r="I38" s="8">
        <v>8000</v>
      </c>
      <c r="J38" s="8">
        <v>5000</v>
      </c>
      <c r="K38" s="9">
        <f t="shared" si="1"/>
        <v>62.5</v>
      </c>
    </row>
    <row r="39" spans="1:11" s="1" customFormat="1" ht="27" customHeight="1">
      <c r="A39" s="3">
        <v>953</v>
      </c>
      <c r="B39" s="13" t="s">
        <v>29</v>
      </c>
      <c r="C39" s="26" t="s">
        <v>83</v>
      </c>
      <c r="D39" s="26"/>
      <c r="E39" s="3" t="s">
        <v>15</v>
      </c>
      <c r="F39" s="3">
        <v>223</v>
      </c>
      <c r="G39" s="5" t="s">
        <v>30</v>
      </c>
      <c r="H39" s="8">
        <v>1373300</v>
      </c>
      <c r="I39" s="8">
        <v>1373300</v>
      </c>
      <c r="J39" s="8">
        <v>37129.02</v>
      </c>
      <c r="K39" s="9">
        <f t="shared" si="1"/>
        <v>2.703635039685429</v>
      </c>
    </row>
    <row r="40" spans="1:11" s="1" customFormat="1" ht="27" customHeight="1">
      <c r="A40" s="3">
        <v>953</v>
      </c>
      <c r="B40" s="13" t="s">
        <v>29</v>
      </c>
      <c r="C40" s="26" t="s">
        <v>83</v>
      </c>
      <c r="D40" s="26"/>
      <c r="E40" s="3" t="s">
        <v>15</v>
      </c>
      <c r="F40" s="3">
        <v>225</v>
      </c>
      <c r="G40" s="5" t="s">
        <v>30</v>
      </c>
      <c r="H40" s="8">
        <v>199693</v>
      </c>
      <c r="I40" s="8">
        <v>199693</v>
      </c>
      <c r="J40" s="8">
        <v>38222.31</v>
      </c>
      <c r="K40" s="9">
        <f t="shared" si="1"/>
        <v>19.14053572233378</v>
      </c>
    </row>
    <row r="41" spans="1:11" s="1" customFormat="1" ht="27" customHeight="1">
      <c r="A41" s="3">
        <v>953</v>
      </c>
      <c r="B41" s="13" t="s">
        <v>29</v>
      </c>
      <c r="C41" s="26" t="s">
        <v>83</v>
      </c>
      <c r="D41" s="26"/>
      <c r="E41" s="3">
        <v>244</v>
      </c>
      <c r="F41" s="3">
        <v>226</v>
      </c>
      <c r="G41" s="5" t="s">
        <v>30</v>
      </c>
      <c r="H41" s="8">
        <v>279063</v>
      </c>
      <c r="I41" s="8">
        <v>279063</v>
      </c>
      <c r="J41" s="8">
        <v>79408.16</v>
      </c>
      <c r="K41" s="9">
        <f t="shared" si="1"/>
        <v>28.455280707223817</v>
      </c>
    </row>
    <row r="42" spans="1:11" s="1" customFormat="1" ht="27" customHeight="1">
      <c r="A42" s="3">
        <v>953</v>
      </c>
      <c r="B42" s="13" t="s">
        <v>29</v>
      </c>
      <c r="C42" s="26" t="s">
        <v>83</v>
      </c>
      <c r="D42" s="26"/>
      <c r="E42" s="3">
        <v>244</v>
      </c>
      <c r="F42" s="3">
        <v>340</v>
      </c>
      <c r="G42" s="5" t="s">
        <v>30</v>
      </c>
      <c r="H42" s="8">
        <v>294000</v>
      </c>
      <c r="I42" s="8">
        <v>294000</v>
      </c>
      <c r="J42" s="8">
        <v>77092.97</v>
      </c>
      <c r="K42" s="9">
        <f>J42/I42*100</f>
        <v>26.222098639455783</v>
      </c>
    </row>
    <row r="43" spans="1:11" s="1" customFormat="1" ht="27" customHeight="1">
      <c r="A43" s="3">
        <v>953</v>
      </c>
      <c r="B43" s="13" t="s">
        <v>29</v>
      </c>
      <c r="C43" s="26" t="s">
        <v>83</v>
      </c>
      <c r="D43" s="26"/>
      <c r="E43" s="3">
        <v>851</v>
      </c>
      <c r="F43" s="3">
        <v>290</v>
      </c>
      <c r="G43" s="5" t="s">
        <v>30</v>
      </c>
      <c r="H43" s="8">
        <v>11640</v>
      </c>
      <c r="I43" s="8">
        <v>11640</v>
      </c>
      <c r="J43" s="8">
        <v>60</v>
      </c>
      <c r="K43" s="9">
        <f t="shared" si="1"/>
        <v>0.5154639175257731</v>
      </c>
    </row>
    <row r="44" spans="1:11" s="1" customFormat="1" ht="27" customHeight="1">
      <c r="A44" s="3">
        <v>953</v>
      </c>
      <c r="B44" s="13" t="s">
        <v>29</v>
      </c>
      <c r="C44" s="26" t="s">
        <v>83</v>
      </c>
      <c r="D44" s="26"/>
      <c r="E44" s="3">
        <v>852</v>
      </c>
      <c r="F44" s="3">
        <v>290</v>
      </c>
      <c r="G44" s="5" t="s">
        <v>30</v>
      </c>
      <c r="H44" s="8">
        <v>6468</v>
      </c>
      <c r="I44" s="8">
        <v>6468</v>
      </c>
      <c r="J44" s="8">
        <v>4429.99</v>
      </c>
      <c r="K44" s="9">
        <f>J44/I44*100</f>
        <v>68.4908781694496</v>
      </c>
    </row>
    <row r="45" spans="1:11" s="1" customFormat="1" ht="26.25" customHeight="1">
      <c r="A45" s="41" t="s">
        <v>84</v>
      </c>
      <c r="B45" s="42"/>
      <c r="C45" s="42"/>
      <c r="D45" s="42"/>
      <c r="E45" s="42"/>
      <c r="F45" s="42"/>
      <c r="G45" s="43"/>
      <c r="H45" s="10">
        <f>H46+H49</f>
        <v>25612000</v>
      </c>
      <c r="I45" s="10">
        <f>I46+I49</f>
        <v>35683059.980000004</v>
      </c>
      <c r="J45" s="10">
        <f>J46+J49</f>
        <v>7131052.999999999</v>
      </c>
      <c r="K45" s="22">
        <f t="shared" si="1"/>
        <v>19.984421190326394</v>
      </c>
    </row>
    <row r="46" spans="1:11" s="1" customFormat="1" ht="19.5" customHeight="1">
      <c r="A46" s="35" t="s">
        <v>85</v>
      </c>
      <c r="B46" s="36"/>
      <c r="C46" s="36"/>
      <c r="D46" s="36"/>
      <c r="E46" s="36"/>
      <c r="F46" s="36"/>
      <c r="G46" s="37"/>
      <c r="H46" s="14">
        <f aca="true" t="shared" si="3" ref="H46:J47">H47</f>
        <v>3320000</v>
      </c>
      <c r="I46" s="14">
        <f t="shared" si="3"/>
        <v>3320000</v>
      </c>
      <c r="J46" s="14">
        <f t="shared" si="3"/>
        <v>967131.6</v>
      </c>
      <c r="K46" s="16">
        <f t="shared" si="1"/>
        <v>29.130469879518074</v>
      </c>
    </row>
    <row r="47" spans="1:11" s="1" customFormat="1" ht="22.5" customHeight="1">
      <c r="A47" s="38" t="s">
        <v>86</v>
      </c>
      <c r="B47" s="39"/>
      <c r="C47" s="39"/>
      <c r="D47" s="39"/>
      <c r="E47" s="39"/>
      <c r="F47" s="39"/>
      <c r="G47" s="40"/>
      <c r="H47" s="15">
        <f t="shared" si="3"/>
        <v>3320000</v>
      </c>
      <c r="I47" s="15">
        <f t="shared" si="3"/>
        <v>3320000</v>
      </c>
      <c r="J47" s="15">
        <f t="shared" si="3"/>
        <v>967131.6</v>
      </c>
      <c r="K47" s="17">
        <f t="shared" si="1"/>
        <v>29.130469879518074</v>
      </c>
    </row>
    <row r="48" spans="1:11" s="1" customFormat="1" ht="30.75" customHeight="1">
      <c r="A48" s="3">
        <v>953</v>
      </c>
      <c r="B48" s="13" t="s">
        <v>36</v>
      </c>
      <c r="C48" s="26">
        <v>3410160310</v>
      </c>
      <c r="D48" s="26"/>
      <c r="E48" s="3">
        <v>244</v>
      </c>
      <c r="F48" s="3">
        <v>222</v>
      </c>
      <c r="G48" s="12" t="s">
        <v>87</v>
      </c>
      <c r="H48" s="8">
        <v>3320000</v>
      </c>
      <c r="I48" s="8">
        <v>3320000</v>
      </c>
      <c r="J48" s="8">
        <v>967131.6</v>
      </c>
      <c r="K48" s="9">
        <f t="shared" si="1"/>
        <v>29.130469879518074</v>
      </c>
    </row>
    <row r="49" spans="1:11" s="1" customFormat="1" ht="16.5" customHeight="1">
      <c r="A49" s="35" t="s">
        <v>88</v>
      </c>
      <c r="B49" s="36"/>
      <c r="C49" s="36"/>
      <c r="D49" s="36"/>
      <c r="E49" s="36"/>
      <c r="F49" s="36"/>
      <c r="G49" s="37"/>
      <c r="H49" s="14">
        <f>H50</f>
        <v>22292000</v>
      </c>
      <c r="I49" s="14">
        <f>I50</f>
        <v>32363059.98</v>
      </c>
      <c r="J49" s="14">
        <f>J50</f>
        <v>6163921.399999999</v>
      </c>
      <c r="K49" s="16">
        <f t="shared" si="1"/>
        <v>19.046163755248212</v>
      </c>
    </row>
    <row r="50" spans="1:11" s="1" customFormat="1" ht="19.5" customHeight="1">
      <c r="A50" s="38" t="s">
        <v>89</v>
      </c>
      <c r="B50" s="39"/>
      <c r="C50" s="39"/>
      <c r="D50" s="39"/>
      <c r="E50" s="39"/>
      <c r="F50" s="39"/>
      <c r="G50" s="40"/>
      <c r="H50" s="15">
        <f>SUM(H51:H54)</f>
        <v>22292000</v>
      </c>
      <c r="I50" s="15">
        <f>SUM(I51:I54)</f>
        <v>32363059.98</v>
      </c>
      <c r="J50" s="15">
        <f>SUM(J51:J54)</f>
        <v>6163921.399999999</v>
      </c>
      <c r="K50" s="17">
        <f>J50/I50*100</f>
        <v>19.046163755248212</v>
      </c>
    </row>
    <row r="51" spans="1:11" s="1" customFormat="1" ht="27.75" customHeight="1">
      <c r="A51" s="3">
        <v>953</v>
      </c>
      <c r="B51" s="13" t="s">
        <v>37</v>
      </c>
      <c r="C51" s="26" t="s">
        <v>90</v>
      </c>
      <c r="D51" s="26"/>
      <c r="E51" s="3">
        <v>244</v>
      </c>
      <c r="F51" s="3">
        <v>225</v>
      </c>
      <c r="G51" s="12" t="s">
        <v>38</v>
      </c>
      <c r="H51" s="8">
        <v>15000000</v>
      </c>
      <c r="I51" s="8">
        <v>25071059.98</v>
      </c>
      <c r="J51" s="8">
        <v>6154221.8</v>
      </c>
      <c r="K51" s="9">
        <f t="shared" si="1"/>
        <v>24.54711450137897</v>
      </c>
    </row>
    <row r="52" spans="1:11" s="1" customFormat="1" ht="27.75" customHeight="1">
      <c r="A52" s="3">
        <v>953</v>
      </c>
      <c r="B52" s="13" t="s">
        <v>37</v>
      </c>
      <c r="C52" s="26">
        <v>3420171450</v>
      </c>
      <c r="D52" s="26"/>
      <c r="E52" s="3">
        <v>244</v>
      </c>
      <c r="F52" s="3">
        <v>225</v>
      </c>
      <c r="G52" s="12" t="s">
        <v>38</v>
      </c>
      <c r="H52" s="8">
        <v>5000000</v>
      </c>
      <c r="I52" s="8">
        <v>5000000</v>
      </c>
      <c r="J52" s="8">
        <v>0</v>
      </c>
      <c r="K52" s="9">
        <f>J52/I52*100</f>
        <v>0</v>
      </c>
    </row>
    <row r="53" spans="1:11" s="1" customFormat="1" ht="27.75" customHeight="1">
      <c r="A53" s="3">
        <v>953</v>
      </c>
      <c r="B53" s="13" t="s">
        <v>37</v>
      </c>
      <c r="C53" s="26">
        <v>3420160530</v>
      </c>
      <c r="D53" s="26"/>
      <c r="E53" s="3">
        <v>244</v>
      </c>
      <c r="F53" s="3">
        <v>225</v>
      </c>
      <c r="G53" s="12" t="s">
        <v>91</v>
      </c>
      <c r="H53" s="8">
        <v>2292000</v>
      </c>
      <c r="I53" s="8">
        <v>2259668</v>
      </c>
      <c r="J53" s="8">
        <v>0</v>
      </c>
      <c r="K53" s="9">
        <f>J53/I53*100</f>
        <v>0</v>
      </c>
    </row>
    <row r="54" spans="1:11" s="1" customFormat="1" ht="27.75" customHeight="1">
      <c r="A54" s="3">
        <v>953</v>
      </c>
      <c r="B54" s="13" t="s">
        <v>37</v>
      </c>
      <c r="C54" s="26">
        <v>3420160560</v>
      </c>
      <c r="D54" s="26"/>
      <c r="E54" s="3">
        <v>244</v>
      </c>
      <c r="F54" s="3">
        <v>340</v>
      </c>
      <c r="G54" s="12" t="s">
        <v>108</v>
      </c>
      <c r="H54" s="8">
        <v>0</v>
      </c>
      <c r="I54" s="8">
        <v>32332</v>
      </c>
      <c r="J54" s="8">
        <v>9699.6</v>
      </c>
      <c r="K54" s="9">
        <f>J54/I54*100</f>
        <v>30</v>
      </c>
    </row>
    <row r="55" spans="1:11" s="1" customFormat="1" ht="36.75" customHeight="1">
      <c r="A55" s="41" t="s">
        <v>52</v>
      </c>
      <c r="B55" s="42"/>
      <c r="C55" s="42"/>
      <c r="D55" s="42"/>
      <c r="E55" s="42"/>
      <c r="F55" s="42"/>
      <c r="G55" s="43"/>
      <c r="H55" s="11">
        <f>H56+H61</f>
        <v>24682000</v>
      </c>
      <c r="I55" s="11">
        <f>I56+I61</f>
        <v>24979626.990000002</v>
      </c>
      <c r="J55" s="11">
        <f>J56+J61</f>
        <v>2579498.89</v>
      </c>
      <c r="K55" s="21">
        <f t="shared" si="1"/>
        <v>10.326410762789376</v>
      </c>
    </row>
    <row r="56" spans="1:11" s="1" customFormat="1" ht="27" customHeight="1">
      <c r="A56" s="35" t="s">
        <v>92</v>
      </c>
      <c r="B56" s="36"/>
      <c r="C56" s="36"/>
      <c r="D56" s="36"/>
      <c r="E56" s="36"/>
      <c r="F56" s="36"/>
      <c r="G56" s="37"/>
      <c r="H56" s="14">
        <f>H57</f>
        <v>5730000</v>
      </c>
      <c r="I56" s="14">
        <f>I57</f>
        <v>5730000</v>
      </c>
      <c r="J56" s="14">
        <f>J57</f>
        <v>0</v>
      </c>
      <c r="K56" s="16">
        <f t="shared" si="1"/>
        <v>0</v>
      </c>
    </row>
    <row r="57" spans="1:11" s="1" customFormat="1" ht="29.25" customHeight="1">
      <c r="A57" s="38" t="s">
        <v>93</v>
      </c>
      <c r="B57" s="39"/>
      <c r="C57" s="39"/>
      <c r="D57" s="39"/>
      <c r="E57" s="39"/>
      <c r="F57" s="39"/>
      <c r="G57" s="40"/>
      <c r="H57" s="15">
        <f>SUM(H58:H60)</f>
        <v>5730000</v>
      </c>
      <c r="I57" s="15">
        <f>SUM(I58:I60)</f>
        <v>5730000</v>
      </c>
      <c r="J57" s="15">
        <f>SUM(J58:J60)</f>
        <v>0</v>
      </c>
      <c r="K57" s="17">
        <f t="shared" si="1"/>
        <v>0</v>
      </c>
    </row>
    <row r="58" spans="1:11" s="1" customFormat="1" ht="32.25" customHeight="1">
      <c r="A58" s="3">
        <v>953</v>
      </c>
      <c r="B58" s="13" t="s">
        <v>39</v>
      </c>
      <c r="C58" s="26">
        <v>3510171470</v>
      </c>
      <c r="D58" s="26"/>
      <c r="E58" s="3">
        <v>810</v>
      </c>
      <c r="F58" s="3">
        <v>242</v>
      </c>
      <c r="G58" s="5" t="s">
        <v>95</v>
      </c>
      <c r="H58" s="8">
        <v>5351000</v>
      </c>
      <c r="I58" s="8">
        <v>5351000</v>
      </c>
      <c r="J58" s="8">
        <v>0</v>
      </c>
      <c r="K58" s="9">
        <f t="shared" si="1"/>
        <v>0</v>
      </c>
    </row>
    <row r="59" spans="1:11" s="1" customFormat="1" ht="32.25" customHeight="1">
      <c r="A59" s="3">
        <v>953</v>
      </c>
      <c r="B59" s="13" t="s">
        <v>39</v>
      </c>
      <c r="C59" s="26" t="s">
        <v>94</v>
      </c>
      <c r="D59" s="26"/>
      <c r="E59" s="3">
        <v>810</v>
      </c>
      <c r="F59" s="3">
        <v>242</v>
      </c>
      <c r="G59" s="5" t="s">
        <v>95</v>
      </c>
      <c r="H59" s="8">
        <v>282000</v>
      </c>
      <c r="I59" s="8">
        <v>282000</v>
      </c>
      <c r="J59" s="8">
        <v>0</v>
      </c>
      <c r="K59" s="9">
        <f>J59/I59*100</f>
        <v>0</v>
      </c>
    </row>
    <row r="60" spans="1:11" s="1" customFormat="1" ht="32.25" customHeight="1">
      <c r="A60" s="3">
        <v>953</v>
      </c>
      <c r="B60" s="13" t="s">
        <v>40</v>
      </c>
      <c r="C60" s="26">
        <v>3510161320</v>
      </c>
      <c r="D60" s="26"/>
      <c r="E60" s="3">
        <v>810</v>
      </c>
      <c r="F60" s="3">
        <v>242</v>
      </c>
      <c r="G60" s="5" t="s">
        <v>41</v>
      </c>
      <c r="H60" s="8">
        <v>97000</v>
      </c>
      <c r="I60" s="8">
        <v>97000</v>
      </c>
      <c r="J60" s="8">
        <v>0</v>
      </c>
      <c r="K60" s="9">
        <f>J60/I60*100</f>
        <v>0</v>
      </c>
    </row>
    <row r="61" spans="1:11" s="1" customFormat="1" ht="36" customHeight="1">
      <c r="A61" s="35" t="s">
        <v>96</v>
      </c>
      <c r="B61" s="36"/>
      <c r="C61" s="36"/>
      <c r="D61" s="36"/>
      <c r="E61" s="36"/>
      <c r="F61" s="36"/>
      <c r="G61" s="37"/>
      <c r="H61" s="14">
        <f>H62+H67+H69+H71+H74+H76+H81+H83+H86</f>
        <v>18952000</v>
      </c>
      <c r="I61" s="14">
        <f>I62+I67+I69+I71+I74+I76+I81+I83+I86</f>
        <v>19249626.990000002</v>
      </c>
      <c r="J61" s="14">
        <f>J62+J67+J69+J71+J74+J76+J81+J83+J86</f>
        <v>2579498.89</v>
      </c>
      <c r="K61" s="16">
        <f t="shared" si="1"/>
        <v>13.400253892400226</v>
      </c>
    </row>
    <row r="62" spans="1:11" s="1" customFormat="1" ht="23.25" customHeight="1">
      <c r="A62" s="38" t="s">
        <v>61</v>
      </c>
      <c r="B62" s="39"/>
      <c r="C62" s="39"/>
      <c r="D62" s="39"/>
      <c r="E62" s="39"/>
      <c r="F62" s="39"/>
      <c r="G62" s="40"/>
      <c r="H62" s="15">
        <f>SUM(H63:H66)</f>
        <v>1487000</v>
      </c>
      <c r="I62" s="15">
        <f>SUM(I63:I66)</f>
        <v>2639000</v>
      </c>
      <c r="J62" s="15">
        <f>SUM(J63:J66)</f>
        <v>62000</v>
      </c>
      <c r="K62" s="17">
        <f>J62/I62*100</f>
        <v>2.3493747631678668</v>
      </c>
    </row>
    <row r="63" spans="1:11" s="1" customFormat="1" ht="27.75" customHeight="1">
      <c r="A63" s="3">
        <v>953</v>
      </c>
      <c r="B63" s="13" t="s">
        <v>42</v>
      </c>
      <c r="C63" s="26">
        <v>3520171340</v>
      </c>
      <c r="D63" s="26"/>
      <c r="E63" s="3" t="s">
        <v>15</v>
      </c>
      <c r="F63" s="3">
        <v>223</v>
      </c>
      <c r="G63" s="5" t="s">
        <v>43</v>
      </c>
      <c r="H63" s="8">
        <v>1177000</v>
      </c>
      <c r="I63" s="8">
        <v>1177000</v>
      </c>
      <c r="J63" s="8">
        <v>0</v>
      </c>
      <c r="K63" s="9">
        <f t="shared" si="1"/>
        <v>0</v>
      </c>
    </row>
    <row r="64" spans="1:11" s="1" customFormat="1" ht="27.75" customHeight="1">
      <c r="A64" s="3">
        <v>953</v>
      </c>
      <c r="B64" s="13" t="s">
        <v>42</v>
      </c>
      <c r="C64" s="26">
        <v>3520171340</v>
      </c>
      <c r="D64" s="26"/>
      <c r="E64" s="3" t="s">
        <v>15</v>
      </c>
      <c r="F64" s="3">
        <v>225</v>
      </c>
      <c r="G64" s="5" t="s">
        <v>43</v>
      </c>
      <c r="H64" s="8">
        <v>236000</v>
      </c>
      <c r="I64" s="8">
        <v>1388000</v>
      </c>
      <c r="J64" s="8">
        <v>0</v>
      </c>
      <c r="K64" s="9">
        <f t="shared" si="1"/>
        <v>0</v>
      </c>
    </row>
    <row r="65" spans="1:11" s="1" customFormat="1" ht="27.75" customHeight="1">
      <c r="A65" s="3">
        <v>953</v>
      </c>
      <c r="B65" s="13" t="s">
        <v>42</v>
      </c>
      <c r="C65" s="26" t="s">
        <v>97</v>
      </c>
      <c r="D65" s="26"/>
      <c r="E65" s="3" t="s">
        <v>15</v>
      </c>
      <c r="F65" s="3">
        <v>223</v>
      </c>
      <c r="G65" s="5" t="s">
        <v>43</v>
      </c>
      <c r="H65" s="8">
        <v>62000</v>
      </c>
      <c r="I65" s="8">
        <v>62000</v>
      </c>
      <c r="J65" s="8">
        <v>62000</v>
      </c>
      <c r="K65" s="9">
        <f t="shared" si="1"/>
        <v>100</v>
      </c>
    </row>
    <row r="66" spans="1:11" s="1" customFormat="1" ht="27.75" customHeight="1">
      <c r="A66" s="3">
        <v>953</v>
      </c>
      <c r="B66" s="13" t="s">
        <v>42</v>
      </c>
      <c r="C66" s="26" t="s">
        <v>97</v>
      </c>
      <c r="D66" s="26"/>
      <c r="E66" s="3" t="s">
        <v>15</v>
      </c>
      <c r="F66" s="3">
        <v>225</v>
      </c>
      <c r="G66" s="5" t="s">
        <v>43</v>
      </c>
      <c r="H66" s="8">
        <v>12000</v>
      </c>
      <c r="I66" s="8">
        <v>12000</v>
      </c>
      <c r="J66" s="8">
        <v>0</v>
      </c>
      <c r="K66" s="9">
        <f>J66/I66*100</f>
        <v>0</v>
      </c>
    </row>
    <row r="67" spans="1:11" s="1" customFormat="1" ht="13.5" customHeight="1">
      <c r="A67" s="44" t="s">
        <v>60</v>
      </c>
      <c r="B67" s="45"/>
      <c r="C67" s="45"/>
      <c r="D67" s="45"/>
      <c r="E67" s="45"/>
      <c r="F67" s="45"/>
      <c r="G67" s="46"/>
      <c r="H67" s="15">
        <f>H68</f>
        <v>360000</v>
      </c>
      <c r="I67" s="15">
        <f>I68</f>
        <v>360000</v>
      </c>
      <c r="J67" s="15">
        <f>J68</f>
        <v>0</v>
      </c>
      <c r="K67" s="17">
        <f t="shared" si="1"/>
        <v>0</v>
      </c>
    </row>
    <row r="68" spans="1:11" s="1" customFormat="1" ht="29.25" customHeight="1">
      <c r="A68" s="3">
        <v>953</v>
      </c>
      <c r="B68" s="13" t="s">
        <v>42</v>
      </c>
      <c r="C68" s="26">
        <v>3520261340</v>
      </c>
      <c r="D68" s="26"/>
      <c r="E68" s="3" t="s">
        <v>15</v>
      </c>
      <c r="F68" s="3">
        <v>226</v>
      </c>
      <c r="G68" s="5" t="s">
        <v>98</v>
      </c>
      <c r="H68" s="8">
        <v>360000</v>
      </c>
      <c r="I68" s="8">
        <v>360000</v>
      </c>
      <c r="J68" s="8">
        <v>0</v>
      </c>
      <c r="K68" s="9">
        <f t="shared" si="1"/>
        <v>0</v>
      </c>
    </row>
    <row r="69" spans="1:11" s="1" customFormat="1" ht="13.5" customHeight="1">
      <c r="A69" s="44" t="s">
        <v>59</v>
      </c>
      <c r="B69" s="45"/>
      <c r="C69" s="45"/>
      <c r="D69" s="45"/>
      <c r="E69" s="45"/>
      <c r="F69" s="45"/>
      <c r="G69" s="46"/>
      <c r="H69" s="15">
        <f>H70</f>
        <v>100000</v>
      </c>
      <c r="I69" s="15">
        <f>I70</f>
        <v>100000</v>
      </c>
      <c r="J69" s="15">
        <f>J70</f>
        <v>0</v>
      </c>
      <c r="K69" s="17">
        <f>J69/I69*100</f>
        <v>0</v>
      </c>
    </row>
    <row r="70" spans="1:11" s="1" customFormat="1" ht="30" customHeight="1">
      <c r="A70" s="3">
        <v>953</v>
      </c>
      <c r="B70" s="13" t="s">
        <v>42</v>
      </c>
      <c r="C70" s="26">
        <v>3520361340</v>
      </c>
      <c r="D70" s="26"/>
      <c r="E70" s="3">
        <v>244</v>
      </c>
      <c r="F70" s="3">
        <v>226</v>
      </c>
      <c r="G70" s="5" t="s">
        <v>98</v>
      </c>
      <c r="H70" s="8">
        <v>100000</v>
      </c>
      <c r="I70" s="8">
        <v>100000</v>
      </c>
      <c r="J70" s="8">
        <v>0</v>
      </c>
      <c r="K70" s="9">
        <f t="shared" si="1"/>
        <v>0</v>
      </c>
    </row>
    <row r="71" spans="1:11" s="1" customFormat="1" ht="13.5" customHeight="1">
      <c r="A71" s="44" t="s">
        <v>58</v>
      </c>
      <c r="B71" s="45"/>
      <c r="C71" s="45"/>
      <c r="D71" s="45"/>
      <c r="E71" s="45"/>
      <c r="F71" s="45"/>
      <c r="G71" s="46"/>
      <c r="H71" s="15">
        <f>SUM(H72:H73)</f>
        <v>500000</v>
      </c>
      <c r="I71" s="15">
        <f>SUM(I72:I73)</f>
        <v>500000</v>
      </c>
      <c r="J71" s="15">
        <f>SUM(J72:J73)</f>
        <v>258920</v>
      </c>
      <c r="K71" s="17">
        <f t="shared" si="1"/>
        <v>51.784</v>
      </c>
    </row>
    <row r="72" spans="1:11" s="1" customFormat="1" ht="30" customHeight="1">
      <c r="A72" s="3">
        <v>953</v>
      </c>
      <c r="B72" s="13" t="s">
        <v>42</v>
      </c>
      <c r="C72" s="26">
        <v>3520461340</v>
      </c>
      <c r="D72" s="26"/>
      <c r="E72" s="3" t="s">
        <v>15</v>
      </c>
      <c r="F72" s="3">
        <v>340</v>
      </c>
      <c r="G72" s="5" t="s">
        <v>98</v>
      </c>
      <c r="H72" s="8">
        <v>500000</v>
      </c>
      <c r="I72" s="8">
        <v>480000</v>
      </c>
      <c r="J72" s="8">
        <v>238920</v>
      </c>
      <c r="K72" s="9">
        <f>J72/I72*100</f>
        <v>49.775000000000006</v>
      </c>
    </row>
    <row r="73" spans="1:11" s="1" customFormat="1" ht="30" customHeight="1">
      <c r="A73" s="3">
        <v>953</v>
      </c>
      <c r="B73" s="13" t="s">
        <v>42</v>
      </c>
      <c r="C73" s="26">
        <v>3520461340</v>
      </c>
      <c r="D73" s="26"/>
      <c r="E73" s="3" t="s">
        <v>15</v>
      </c>
      <c r="F73" s="3">
        <v>290</v>
      </c>
      <c r="G73" s="5" t="s">
        <v>98</v>
      </c>
      <c r="H73" s="8">
        <v>0</v>
      </c>
      <c r="I73" s="8">
        <v>20000</v>
      </c>
      <c r="J73" s="8">
        <v>20000</v>
      </c>
      <c r="K73" s="9">
        <f t="shared" si="1"/>
        <v>100</v>
      </c>
    </row>
    <row r="74" spans="1:11" s="1" customFormat="1" ht="13.5" customHeight="1">
      <c r="A74" s="44" t="s">
        <v>57</v>
      </c>
      <c r="B74" s="45"/>
      <c r="C74" s="45"/>
      <c r="D74" s="45"/>
      <c r="E74" s="45"/>
      <c r="F74" s="45"/>
      <c r="G74" s="46"/>
      <c r="H74" s="15">
        <f>H75</f>
        <v>463000</v>
      </c>
      <c r="I74" s="15">
        <f>I75</f>
        <v>463000</v>
      </c>
      <c r="J74" s="15">
        <f>J75</f>
        <v>99996</v>
      </c>
      <c r="K74" s="17">
        <f>J74/I74*100</f>
        <v>21.597408207343413</v>
      </c>
    </row>
    <row r="75" spans="1:11" s="1" customFormat="1" ht="28.5" customHeight="1">
      <c r="A75" s="3">
        <v>953</v>
      </c>
      <c r="B75" s="13" t="s">
        <v>42</v>
      </c>
      <c r="C75" s="26">
        <v>3520561340</v>
      </c>
      <c r="D75" s="26"/>
      <c r="E75" s="3" t="s">
        <v>15</v>
      </c>
      <c r="F75" s="3">
        <v>226</v>
      </c>
      <c r="G75" s="5" t="s">
        <v>98</v>
      </c>
      <c r="H75" s="8">
        <v>463000</v>
      </c>
      <c r="I75" s="8">
        <v>463000</v>
      </c>
      <c r="J75" s="8">
        <v>99996</v>
      </c>
      <c r="K75" s="9">
        <f t="shared" si="1"/>
        <v>21.597408207343413</v>
      </c>
    </row>
    <row r="76" spans="1:11" s="1" customFormat="1" ht="13.5" customHeight="1">
      <c r="A76" s="44" t="s">
        <v>56</v>
      </c>
      <c r="B76" s="45"/>
      <c r="C76" s="45"/>
      <c r="D76" s="45"/>
      <c r="E76" s="45"/>
      <c r="F76" s="45"/>
      <c r="G76" s="46"/>
      <c r="H76" s="15">
        <f>SUM(H77:H80)</f>
        <v>5931000</v>
      </c>
      <c r="I76" s="15">
        <f>SUM(I77:I80)</f>
        <v>5931000</v>
      </c>
      <c r="J76" s="15">
        <f>SUM(J77:J80)</f>
        <v>129738.08</v>
      </c>
      <c r="K76" s="17">
        <f t="shared" si="1"/>
        <v>2.1874570898668013</v>
      </c>
    </row>
    <row r="77" spans="1:11" s="1" customFormat="1" ht="33" customHeight="1">
      <c r="A77" s="3">
        <v>953</v>
      </c>
      <c r="B77" s="13" t="s">
        <v>42</v>
      </c>
      <c r="C77" s="26">
        <v>3520661340</v>
      </c>
      <c r="D77" s="26"/>
      <c r="E77" s="3" t="s">
        <v>15</v>
      </c>
      <c r="F77" s="3">
        <v>223</v>
      </c>
      <c r="G77" s="12" t="s">
        <v>98</v>
      </c>
      <c r="H77" s="8">
        <v>1038000</v>
      </c>
      <c r="I77" s="8">
        <v>1038000</v>
      </c>
      <c r="J77" s="8">
        <v>8515.6</v>
      </c>
      <c r="K77" s="9">
        <f aca="true" t="shared" si="4" ref="K77:K103">J77/I77*100</f>
        <v>0.8203853564547207</v>
      </c>
    </row>
    <row r="78" spans="1:11" s="1" customFormat="1" ht="33" customHeight="1">
      <c r="A78" s="3">
        <v>953</v>
      </c>
      <c r="B78" s="13" t="s">
        <v>42</v>
      </c>
      <c r="C78" s="26">
        <v>3520661340</v>
      </c>
      <c r="D78" s="26"/>
      <c r="E78" s="3" t="s">
        <v>15</v>
      </c>
      <c r="F78" s="3">
        <v>225</v>
      </c>
      <c r="G78" s="12" t="s">
        <v>98</v>
      </c>
      <c r="H78" s="8">
        <v>867000</v>
      </c>
      <c r="I78" s="8">
        <v>867000</v>
      </c>
      <c r="J78" s="8">
        <v>121222.48</v>
      </c>
      <c r="K78" s="9">
        <f t="shared" si="4"/>
        <v>13.981831603229528</v>
      </c>
    </row>
    <row r="79" spans="1:11" s="1" customFormat="1" ht="33" customHeight="1">
      <c r="A79" s="3">
        <v>953</v>
      </c>
      <c r="B79" s="13" t="s">
        <v>42</v>
      </c>
      <c r="C79" s="26">
        <v>3520661340</v>
      </c>
      <c r="D79" s="26"/>
      <c r="E79" s="3" t="s">
        <v>15</v>
      </c>
      <c r="F79" s="3">
        <v>226</v>
      </c>
      <c r="G79" s="12" t="s">
        <v>98</v>
      </c>
      <c r="H79" s="8">
        <v>734000</v>
      </c>
      <c r="I79" s="8">
        <v>734000</v>
      </c>
      <c r="J79" s="8">
        <v>0</v>
      </c>
      <c r="K79" s="9">
        <f t="shared" si="4"/>
        <v>0</v>
      </c>
    </row>
    <row r="80" spans="1:11" s="1" customFormat="1" ht="33" customHeight="1">
      <c r="A80" s="3">
        <v>953</v>
      </c>
      <c r="B80" s="13" t="s">
        <v>42</v>
      </c>
      <c r="C80" s="26">
        <v>3520661340</v>
      </c>
      <c r="D80" s="26"/>
      <c r="E80" s="3" t="s">
        <v>15</v>
      </c>
      <c r="F80" s="3">
        <v>310</v>
      </c>
      <c r="G80" s="12" t="s">
        <v>98</v>
      </c>
      <c r="H80" s="8">
        <v>3292000</v>
      </c>
      <c r="I80" s="8">
        <v>3292000</v>
      </c>
      <c r="J80" s="8">
        <v>0</v>
      </c>
      <c r="K80" s="9">
        <f t="shared" si="4"/>
        <v>0</v>
      </c>
    </row>
    <row r="81" spans="1:11" s="1" customFormat="1" ht="13.5" customHeight="1">
      <c r="A81" s="44" t="s">
        <v>55</v>
      </c>
      <c r="B81" s="45"/>
      <c r="C81" s="45"/>
      <c r="D81" s="45"/>
      <c r="E81" s="45"/>
      <c r="F81" s="45"/>
      <c r="G81" s="46"/>
      <c r="H81" s="15">
        <f>H82</f>
        <v>4361000</v>
      </c>
      <c r="I81" s="15">
        <f>I82</f>
        <v>4461000</v>
      </c>
      <c r="J81" s="15">
        <f>J82</f>
        <v>1895118.01</v>
      </c>
      <c r="K81" s="17">
        <f t="shared" si="4"/>
        <v>42.48191010984084</v>
      </c>
    </row>
    <row r="82" spans="1:11" s="1" customFormat="1" ht="33" customHeight="1">
      <c r="A82" s="3">
        <v>953</v>
      </c>
      <c r="B82" s="13" t="s">
        <v>42</v>
      </c>
      <c r="C82" s="26">
        <v>3520761340</v>
      </c>
      <c r="D82" s="26"/>
      <c r="E82" s="3" t="s">
        <v>15</v>
      </c>
      <c r="F82" s="3">
        <v>226</v>
      </c>
      <c r="G82" s="12" t="s">
        <v>98</v>
      </c>
      <c r="H82" s="8">
        <v>4361000</v>
      </c>
      <c r="I82" s="8">
        <v>4461000</v>
      </c>
      <c r="J82" s="8">
        <v>1895118.01</v>
      </c>
      <c r="K82" s="9">
        <f t="shared" si="4"/>
        <v>42.48191010984084</v>
      </c>
    </row>
    <row r="83" spans="1:11" s="1" customFormat="1" ht="13.5" customHeight="1">
      <c r="A83" s="44" t="s">
        <v>54</v>
      </c>
      <c r="B83" s="45"/>
      <c r="C83" s="45"/>
      <c r="D83" s="45"/>
      <c r="E83" s="45"/>
      <c r="F83" s="45"/>
      <c r="G83" s="46"/>
      <c r="H83" s="15">
        <f>SUM(H84:H85)</f>
        <v>2013000</v>
      </c>
      <c r="I83" s="15">
        <f>SUM(I84:I85)</f>
        <v>861000</v>
      </c>
      <c r="J83" s="15">
        <f>SUM(J84:J85)</f>
        <v>2227.2</v>
      </c>
      <c r="K83" s="17">
        <f t="shared" si="4"/>
        <v>0.2586759581881533</v>
      </c>
    </row>
    <row r="84" spans="1:11" s="1" customFormat="1" ht="27" customHeight="1">
      <c r="A84" s="3">
        <v>953</v>
      </c>
      <c r="B84" s="13" t="s">
        <v>42</v>
      </c>
      <c r="C84" s="26">
        <v>3520871340</v>
      </c>
      <c r="D84" s="26"/>
      <c r="E84" s="3" t="s">
        <v>15</v>
      </c>
      <c r="F84" s="3">
        <v>225</v>
      </c>
      <c r="G84" s="5" t="s">
        <v>43</v>
      </c>
      <c r="H84" s="8">
        <v>1912000</v>
      </c>
      <c r="I84" s="8">
        <v>760000</v>
      </c>
      <c r="J84" s="8">
        <v>0</v>
      </c>
      <c r="K84" s="9">
        <f t="shared" si="4"/>
        <v>0</v>
      </c>
    </row>
    <row r="85" spans="1:11" s="1" customFormat="1" ht="27.75" customHeight="1">
      <c r="A85" s="3">
        <v>953</v>
      </c>
      <c r="B85" s="13" t="s">
        <v>42</v>
      </c>
      <c r="C85" s="26" t="s">
        <v>99</v>
      </c>
      <c r="D85" s="26"/>
      <c r="E85" s="3" t="s">
        <v>15</v>
      </c>
      <c r="F85" s="3">
        <v>225</v>
      </c>
      <c r="G85" s="5" t="s">
        <v>43</v>
      </c>
      <c r="H85" s="8">
        <v>101000</v>
      </c>
      <c r="I85" s="8">
        <v>101000</v>
      </c>
      <c r="J85" s="8">
        <v>2227.2</v>
      </c>
      <c r="K85" s="9">
        <f t="shared" si="4"/>
        <v>2.205148514851485</v>
      </c>
    </row>
    <row r="86" spans="1:11" s="1" customFormat="1" ht="13.5" customHeight="1">
      <c r="A86" s="44" t="s">
        <v>62</v>
      </c>
      <c r="B86" s="45"/>
      <c r="C86" s="45"/>
      <c r="D86" s="45"/>
      <c r="E86" s="45"/>
      <c r="F86" s="45"/>
      <c r="G86" s="46"/>
      <c r="H86" s="15">
        <f>SUM(H87:H89)</f>
        <v>3737000</v>
      </c>
      <c r="I86" s="15">
        <f>SUM(I87:I89)</f>
        <v>3934626.99</v>
      </c>
      <c r="J86" s="15">
        <f>SUM(J87:J89)</f>
        <v>131499.6</v>
      </c>
      <c r="K86" s="17">
        <f t="shared" si="4"/>
        <v>3.3421109633571646</v>
      </c>
    </row>
    <row r="87" spans="1:11" s="1" customFormat="1" ht="27.75" customHeight="1">
      <c r="A87" s="3">
        <v>953</v>
      </c>
      <c r="B87" s="13" t="s">
        <v>42</v>
      </c>
      <c r="C87" s="26">
        <v>3520961340</v>
      </c>
      <c r="D87" s="26"/>
      <c r="E87" s="3" t="s">
        <v>15</v>
      </c>
      <c r="F87" s="3">
        <v>226</v>
      </c>
      <c r="G87" s="5" t="s">
        <v>98</v>
      </c>
      <c r="H87" s="8">
        <v>3737000</v>
      </c>
      <c r="I87" s="8">
        <v>3737000</v>
      </c>
      <c r="J87" s="8">
        <v>131499.6</v>
      </c>
      <c r="K87" s="9">
        <f t="shared" si="4"/>
        <v>3.5188546962804392</v>
      </c>
    </row>
    <row r="88" spans="1:11" s="1" customFormat="1" ht="27.75" customHeight="1">
      <c r="A88" s="3">
        <v>953</v>
      </c>
      <c r="B88" s="13" t="s">
        <v>42</v>
      </c>
      <c r="C88" s="26">
        <v>3520961340</v>
      </c>
      <c r="D88" s="26"/>
      <c r="E88" s="3" t="s">
        <v>15</v>
      </c>
      <c r="F88" s="3">
        <v>310</v>
      </c>
      <c r="G88" s="5" t="s">
        <v>98</v>
      </c>
      <c r="H88" s="8">
        <v>0</v>
      </c>
      <c r="I88" s="8">
        <v>100000</v>
      </c>
      <c r="J88" s="8">
        <v>0</v>
      </c>
      <c r="K88" s="9">
        <f t="shared" si="4"/>
        <v>0</v>
      </c>
    </row>
    <row r="89" spans="1:11" s="1" customFormat="1" ht="27.75" customHeight="1">
      <c r="A89" s="3">
        <v>953</v>
      </c>
      <c r="B89" s="13" t="s">
        <v>42</v>
      </c>
      <c r="C89" s="26">
        <v>3520961340</v>
      </c>
      <c r="D89" s="26"/>
      <c r="E89" s="3" t="s">
        <v>15</v>
      </c>
      <c r="F89" s="3">
        <v>340</v>
      </c>
      <c r="G89" s="5" t="s">
        <v>98</v>
      </c>
      <c r="H89" s="8">
        <v>0</v>
      </c>
      <c r="I89" s="8">
        <v>97626.99</v>
      </c>
      <c r="J89" s="8">
        <v>0</v>
      </c>
      <c r="K89" s="9">
        <f t="shared" si="4"/>
        <v>0</v>
      </c>
    </row>
    <row r="90" spans="1:11" s="1" customFormat="1" ht="34.5" customHeight="1">
      <c r="A90" s="41" t="s">
        <v>100</v>
      </c>
      <c r="B90" s="42"/>
      <c r="C90" s="42"/>
      <c r="D90" s="42"/>
      <c r="E90" s="42"/>
      <c r="F90" s="42"/>
      <c r="G90" s="43"/>
      <c r="H90" s="11">
        <f>H91+H95</f>
        <v>41278000</v>
      </c>
      <c r="I90" s="11">
        <f>I91+I95</f>
        <v>41278000</v>
      </c>
      <c r="J90" s="11">
        <f>J91+J95</f>
        <v>12229000</v>
      </c>
      <c r="K90" s="22">
        <f t="shared" si="4"/>
        <v>29.625950869712682</v>
      </c>
    </row>
    <row r="91" spans="1:11" s="1" customFormat="1" ht="27" customHeight="1">
      <c r="A91" s="35" t="s">
        <v>101</v>
      </c>
      <c r="B91" s="36"/>
      <c r="C91" s="36"/>
      <c r="D91" s="36"/>
      <c r="E91" s="36"/>
      <c r="F91" s="36"/>
      <c r="G91" s="37"/>
      <c r="H91" s="14">
        <f>H92</f>
        <v>16057000</v>
      </c>
      <c r="I91" s="14">
        <f>I92</f>
        <v>16057000</v>
      </c>
      <c r="J91" s="14">
        <f>J92</f>
        <v>5825000</v>
      </c>
      <c r="K91" s="16">
        <f t="shared" si="4"/>
        <v>36.27701314068631</v>
      </c>
    </row>
    <row r="92" spans="1:11" s="1" customFormat="1" ht="33" customHeight="1">
      <c r="A92" s="38" t="s">
        <v>102</v>
      </c>
      <c r="B92" s="39"/>
      <c r="C92" s="39"/>
      <c r="D92" s="39"/>
      <c r="E92" s="39"/>
      <c r="F92" s="39"/>
      <c r="G92" s="40"/>
      <c r="H92" s="15">
        <f>SUM(H93:H94)</f>
        <v>16057000</v>
      </c>
      <c r="I92" s="15">
        <f>SUM(I93:I94)</f>
        <v>16057000</v>
      </c>
      <c r="J92" s="15">
        <f>SUM(J93:J94)</f>
        <v>5825000</v>
      </c>
      <c r="K92" s="17">
        <f t="shared" si="4"/>
        <v>36.27701314068631</v>
      </c>
    </row>
    <row r="93" spans="1:11" s="1" customFormat="1" ht="33" customHeight="1">
      <c r="A93" s="3">
        <v>953</v>
      </c>
      <c r="B93" s="13" t="s">
        <v>31</v>
      </c>
      <c r="C93" s="26">
        <v>3610113000</v>
      </c>
      <c r="D93" s="26"/>
      <c r="E93" s="3">
        <v>540</v>
      </c>
      <c r="F93" s="3">
        <v>251</v>
      </c>
      <c r="G93" s="12" t="s">
        <v>103</v>
      </c>
      <c r="H93" s="8">
        <v>15817000</v>
      </c>
      <c r="I93" s="8">
        <v>15817000</v>
      </c>
      <c r="J93" s="8">
        <v>5585000</v>
      </c>
      <c r="K93" s="9">
        <f t="shared" si="4"/>
        <v>35.310109375987864</v>
      </c>
    </row>
    <row r="94" spans="1:11" s="1" customFormat="1" ht="18" customHeight="1">
      <c r="A94" s="3">
        <v>953</v>
      </c>
      <c r="B94" s="13" t="s">
        <v>31</v>
      </c>
      <c r="C94" s="26">
        <v>3610188020</v>
      </c>
      <c r="D94" s="26"/>
      <c r="E94" s="3">
        <v>540</v>
      </c>
      <c r="F94" s="3">
        <v>251</v>
      </c>
      <c r="G94" s="12" t="s">
        <v>34</v>
      </c>
      <c r="H94" s="8">
        <v>240000</v>
      </c>
      <c r="I94" s="8">
        <v>240000</v>
      </c>
      <c r="J94" s="8">
        <v>240000</v>
      </c>
      <c r="K94" s="9">
        <f t="shared" si="4"/>
        <v>100</v>
      </c>
    </row>
    <row r="95" spans="1:11" s="1" customFormat="1" ht="30.75" customHeight="1">
      <c r="A95" s="35" t="s">
        <v>104</v>
      </c>
      <c r="B95" s="36"/>
      <c r="C95" s="36"/>
      <c r="D95" s="36"/>
      <c r="E95" s="36"/>
      <c r="F95" s="36"/>
      <c r="G95" s="37"/>
      <c r="H95" s="14">
        <f aca="true" t="shared" si="5" ref="H95:J96">H96</f>
        <v>25221000</v>
      </c>
      <c r="I95" s="14">
        <f t="shared" si="5"/>
        <v>25221000</v>
      </c>
      <c r="J95" s="14">
        <f t="shared" si="5"/>
        <v>6404000</v>
      </c>
      <c r="K95" s="16">
        <f t="shared" si="4"/>
        <v>25.39153879703422</v>
      </c>
    </row>
    <row r="96" spans="1:11" s="1" customFormat="1" ht="27.75" customHeight="1">
      <c r="A96" s="38" t="s">
        <v>105</v>
      </c>
      <c r="B96" s="39"/>
      <c r="C96" s="39"/>
      <c r="D96" s="39"/>
      <c r="E96" s="39"/>
      <c r="F96" s="39"/>
      <c r="G96" s="40"/>
      <c r="H96" s="15">
        <f t="shared" si="5"/>
        <v>25221000</v>
      </c>
      <c r="I96" s="15">
        <f t="shared" si="5"/>
        <v>25221000</v>
      </c>
      <c r="J96" s="15">
        <f t="shared" si="5"/>
        <v>6404000</v>
      </c>
      <c r="K96" s="17">
        <f t="shared" si="4"/>
        <v>25.39153879703422</v>
      </c>
    </row>
    <row r="97" spans="1:11" s="1" customFormat="1" ht="30.75" customHeight="1">
      <c r="A97" s="3">
        <v>953</v>
      </c>
      <c r="B97" s="13" t="s">
        <v>35</v>
      </c>
      <c r="C97" s="26">
        <v>3610113000</v>
      </c>
      <c r="D97" s="26"/>
      <c r="E97" s="3">
        <v>540</v>
      </c>
      <c r="F97" s="3">
        <v>251</v>
      </c>
      <c r="G97" s="5" t="s">
        <v>103</v>
      </c>
      <c r="H97" s="8">
        <v>25221000</v>
      </c>
      <c r="I97" s="8">
        <v>25221000</v>
      </c>
      <c r="J97" s="8">
        <v>6404000</v>
      </c>
      <c r="K97" s="9">
        <f t="shared" si="4"/>
        <v>25.39153879703422</v>
      </c>
    </row>
    <row r="98" spans="1:11" s="1" customFormat="1" ht="13.5" customHeight="1">
      <c r="A98" s="41" t="s">
        <v>53</v>
      </c>
      <c r="B98" s="42"/>
      <c r="C98" s="42"/>
      <c r="D98" s="42"/>
      <c r="E98" s="42"/>
      <c r="F98" s="42"/>
      <c r="G98" s="43"/>
      <c r="H98" s="11">
        <f>SUM(H99:H101)</f>
        <v>177000</v>
      </c>
      <c r="I98" s="11">
        <f>SUM(I99:I101)</f>
        <v>179400</v>
      </c>
      <c r="J98" s="11">
        <f>SUM(J99:J101)</f>
        <v>37400</v>
      </c>
      <c r="K98" s="21">
        <f t="shared" si="4"/>
        <v>20.84726867335563</v>
      </c>
    </row>
    <row r="99" spans="1:11" s="1" customFormat="1" ht="27" customHeight="1">
      <c r="A99" s="3">
        <v>953</v>
      </c>
      <c r="B99" s="13" t="s">
        <v>44</v>
      </c>
      <c r="C99" s="26" t="s">
        <v>45</v>
      </c>
      <c r="D99" s="26"/>
      <c r="E99" s="3" t="s">
        <v>32</v>
      </c>
      <c r="F99" s="3" t="s">
        <v>33</v>
      </c>
      <c r="G99" s="12" t="s">
        <v>30</v>
      </c>
      <c r="H99" s="8">
        <v>54000</v>
      </c>
      <c r="I99" s="8">
        <v>54000</v>
      </c>
      <c r="J99" s="8">
        <v>35000</v>
      </c>
      <c r="K99" s="9">
        <f t="shared" si="4"/>
        <v>64.81481481481481</v>
      </c>
    </row>
    <row r="100" spans="1:11" s="1" customFormat="1" ht="13.5" customHeight="1">
      <c r="A100" s="3">
        <v>953</v>
      </c>
      <c r="B100" s="18" t="s">
        <v>110</v>
      </c>
      <c r="C100" s="27" t="s">
        <v>46</v>
      </c>
      <c r="D100" s="27"/>
      <c r="E100" s="4" t="s">
        <v>47</v>
      </c>
      <c r="F100" s="4" t="s">
        <v>21</v>
      </c>
      <c r="G100" s="5" t="s">
        <v>48</v>
      </c>
      <c r="H100" s="8">
        <v>123000</v>
      </c>
      <c r="I100" s="8">
        <v>123000</v>
      </c>
      <c r="J100" s="8">
        <v>0</v>
      </c>
      <c r="K100" s="9">
        <f>J100/I100*100</f>
        <v>0</v>
      </c>
    </row>
    <row r="101" spans="1:11" s="1" customFormat="1" ht="13.5" customHeight="1">
      <c r="A101" s="3">
        <v>953</v>
      </c>
      <c r="B101" s="18" t="s">
        <v>14</v>
      </c>
      <c r="C101" s="27">
        <v>9890080160</v>
      </c>
      <c r="D101" s="27"/>
      <c r="E101" s="4">
        <v>350</v>
      </c>
      <c r="F101" s="4" t="s">
        <v>21</v>
      </c>
      <c r="G101" s="5" t="s">
        <v>107</v>
      </c>
      <c r="H101" s="8">
        <v>0</v>
      </c>
      <c r="I101" s="8">
        <v>2400</v>
      </c>
      <c r="J101" s="8">
        <v>2400</v>
      </c>
      <c r="K101" s="9">
        <f t="shared" si="4"/>
        <v>100</v>
      </c>
    </row>
    <row r="102" spans="1:11" s="1" customFormat="1" ht="13.5" customHeight="1">
      <c r="A102" s="28" t="s">
        <v>67</v>
      </c>
      <c r="B102" s="29"/>
      <c r="C102" s="29"/>
      <c r="D102" s="29"/>
      <c r="E102" s="29"/>
      <c r="F102" s="29"/>
      <c r="G102" s="30"/>
      <c r="H102" s="24">
        <f>H6+H45+H55+H90</f>
        <v>128295000</v>
      </c>
      <c r="I102" s="24">
        <f>I6+I45+I55+I90</f>
        <v>144138473.97</v>
      </c>
      <c r="J102" s="24">
        <f>J6+J45+J55+J90</f>
        <v>34381620.42</v>
      </c>
      <c r="K102" s="23">
        <f t="shared" si="4"/>
        <v>23.853187475230214</v>
      </c>
    </row>
    <row r="103" spans="1:11" s="1" customFormat="1" ht="17.25" customHeight="1">
      <c r="A103" s="31" t="s">
        <v>106</v>
      </c>
      <c r="B103" s="32"/>
      <c r="C103" s="32"/>
      <c r="D103" s="32"/>
      <c r="E103" s="32"/>
      <c r="F103" s="32"/>
      <c r="G103" s="33"/>
      <c r="H103" s="11">
        <f>H6+H45+H55+H90+H98</f>
        <v>128472000</v>
      </c>
      <c r="I103" s="11">
        <f>I6+I45+I55+I90+I98</f>
        <v>144317873.97</v>
      </c>
      <c r="J103" s="11">
        <f>J6+J45+J55+J90+J98</f>
        <v>34419020.42</v>
      </c>
      <c r="K103" s="22">
        <f t="shared" si="4"/>
        <v>23.849450849833637</v>
      </c>
    </row>
    <row r="104" spans="1:10" s="1" customFormat="1" ht="13.5" customHeight="1">
      <c r="A104" s="34" t="s">
        <v>0</v>
      </c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1" s="1" customFormat="1" ht="13.5" customHeight="1">
      <c r="A105" s="25" t="s">
        <v>0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19"/>
    </row>
    <row r="106" spans="1:10" s="1" customFormat="1" ht="6" customHeight="1">
      <c r="A106" s="25" t="s">
        <v>0</v>
      </c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s="1" customFormat="1" ht="13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ht="12.75">
      <c r="J108" s="19"/>
    </row>
    <row r="110" ht="12.75">
      <c r="J110" s="19"/>
    </row>
  </sheetData>
  <sheetProtection/>
  <mergeCells count="113">
    <mergeCell ref="A1:K1"/>
    <mergeCell ref="A2:J2"/>
    <mergeCell ref="A3:E3"/>
    <mergeCell ref="F3:F4"/>
    <mergeCell ref="G3:G4"/>
    <mergeCell ref="H3:H4"/>
    <mergeCell ref="I3:I4"/>
    <mergeCell ref="J3:J4"/>
    <mergeCell ref="K3:K4"/>
    <mergeCell ref="C4:D4"/>
    <mergeCell ref="C5:D5"/>
    <mergeCell ref="A6:G6"/>
    <mergeCell ref="A7:G7"/>
    <mergeCell ref="A8:G8"/>
    <mergeCell ref="C9:D9"/>
    <mergeCell ref="A10:G10"/>
    <mergeCell ref="A11:G11"/>
    <mergeCell ref="C12:D12"/>
    <mergeCell ref="C13:D13"/>
    <mergeCell ref="A16:G16"/>
    <mergeCell ref="C17:D17"/>
    <mergeCell ref="A18:G18"/>
    <mergeCell ref="C19:D19"/>
    <mergeCell ref="A20:G20"/>
    <mergeCell ref="A21:G21"/>
    <mergeCell ref="C22:D22"/>
    <mergeCell ref="A23:G23"/>
    <mergeCell ref="A24:G24"/>
    <mergeCell ref="C25:D25"/>
    <mergeCell ref="C26:D26"/>
    <mergeCell ref="C27:D27"/>
    <mergeCell ref="C28:D28"/>
    <mergeCell ref="A29:G29"/>
    <mergeCell ref="A30:G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45:G45"/>
    <mergeCell ref="A46:G46"/>
    <mergeCell ref="A47:G47"/>
    <mergeCell ref="C48:D48"/>
    <mergeCell ref="A49:G49"/>
    <mergeCell ref="A50:G50"/>
    <mergeCell ref="C51:D51"/>
    <mergeCell ref="C52:D52"/>
    <mergeCell ref="C53:D53"/>
    <mergeCell ref="A55:G55"/>
    <mergeCell ref="A56:G56"/>
    <mergeCell ref="A57:G57"/>
    <mergeCell ref="C58:D58"/>
    <mergeCell ref="C59:D59"/>
    <mergeCell ref="C60:D60"/>
    <mergeCell ref="A61:G61"/>
    <mergeCell ref="A62:G62"/>
    <mergeCell ref="C63:D63"/>
    <mergeCell ref="C64:D64"/>
    <mergeCell ref="C65:D65"/>
    <mergeCell ref="C66:D66"/>
    <mergeCell ref="A67:G67"/>
    <mergeCell ref="C68:D68"/>
    <mergeCell ref="A69:G69"/>
    <mergeCell ref="C70:D70"/>
    <mergeCell ref="A71:G71"/>
    <mergeCell ref="C73:D73"/>
    <mergeCell ref="A74:G74"/>
    <mergeCell ref="C75:D75"/>
    <mergeCell ref="A76:G76"/>
    <mergeCell ref="C77:D77"/>
    <mergeCell ref="C78:D78"/>
    <mergeCell ref="C79:D79"/>
    <mergeCell ref="C80:D80"/>
    <mergeCell ref="A81:G81"/>
    <mergeCell ref="C82:D82"/>
    <mergeCell ref="A83:G83"/>
    <mergeCell ref="C84:D84"/>
    <mergeCell ref="C85:D85"/>
    <mergeCell ref="A86:G86"/>
    <mergeCell ref="C87:D87"/>
    <mergeCell ref="C88:D88"/>
    <mergeCell ref="C89:D89"/>
    <mergeCell ref="A90:G90"/>
    <mergeCell ref="A91:G91"/>
    <mergeCell ref="A92:G92"/>
    <mergeCell ref="A104:J104"/>
    <mergeCell ref="A105:J105"/>
    <mergeCell ref="C93:D93"/>
    <mergeCell ref="C94:D94"/>
    <mergeCell ref="A95:G95"/>
    <mergeCell ref="A96:G96"/>
    <mergeCell ref="C97:D97"/>
    <mergeCell ref="A98:G98"/>
    <mergeCell ref="C100:D100"/>
    <mergeCell ref="A106:J106"/>
    <mergeCell ref="A107:J107"/>
    <mergeCell ref="C72:D72"/>
    <mergeCell ref="C14:D14"/>
    <mergeCell ref="C15:D15"/>
    <mergeCell ref="C54:D54"/>
    <mergeCell ref="C99:D99"/>
    <mergeCell ref="C101:D101"/>
    <mergeCell ref="A102:G102"/>
    <mergeCell ref="A103:G103"/>
  </mergeCells>
  <printOptions/>
  <pageMargins left="0" right="0" top="0" bottom="0" header="0.5" footer="0.5"/>
  <pageSetup horizontalDpi="600" verticalDpi="600" orientation="portrait" paperSize="9" scale="66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Чумикова</cp:lastModifiedBy>
  <cp:lastPrinted>2016-03-16T10:32:43Z</cp:lastPrinted>
  <dcterms:created xsi:type="dcterms:W3CDTF">2016-03-14T10:44:49Z</dcterms:created>
  <dcterms:modified xsi:type="dcterms:W3CDTF">2017-03-17T11:21:10Z</dcterms:modified>
  <cp:category/>
  <cp:version/>
  <cp:contentType/>
  <cp:contentStatus/>
</cp:coreProperties>
</file>