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НА 01.10.2017 " sheetId="1" r:id="rId1"/>
  </sheets>
  <definedNames>
    <definedName name="_xlnm.Print_Area" localSheetId="0">'НА 01.10.2017 '!$A$1:$K$140</definedName>
  </definedNames>
  <calcPr fullCalcOnLoad="1"/>
</workbook>
</file>

<file path=xl/sharedStrings.xml><?xml version="1.0" encoding="utf-8"?>
<sst xmlns="http://schemas.openxmlformats.org/spreadsheetml/2006/main" count="306" uniqueCount="124">
  <si>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</si>
  <si>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</si>
  <si>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</si>
  <si>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</si>
  <si>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</si>
  <si>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</si>
  <si>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</si>
  <si>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</si>
  <si>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1</t>
  </si>
  <si>
    <t>2</t>
  </si>
  <si>
    <t>3</t>
  </si>
  <si>
    <t>4</t>
  </si>
  <si>
    <t>5</t>
  </si>
  <si>
    <t>6</t>
  </si>
  <si>
    <t>0113</t>
  </si>
  <si>
    <t>244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</si>
  <si>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</si>
  <si>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225</t>
  </si>
  <si>
    <t>Содержание и обслуживание казны</t>
  </si>
  <si>
    <t>226</t>
  </si>
  <si>
    <t>290</t>
  </si>
  <si>
    <t>Учет муниципального имущества</t>
  </si>
  <si>
    <t>0102</t>
  </si>
  <si>
    <t>121</t>
  </si>
  <si>
    <t>211</t>
  </si>
  <si>
    <t>Глава муниципального образования</t>
  </si>
  <si>
    <t>129</t>
  </si>
  <si>
    <t>213</t>
  </si>
  <si>
    <t>0104</t>
  </si>
  <si>
    <t>Обеспечение деятельности органов местного самоуправления</t>
  </si>
  <si>
    <t>0801</t>
  </si>
  <si>
    <t>Мероприятия по развитию культуры и искусства</t>
  </si>
  <si>
    <t>1101</t>
  </si>
  <si>
    <t>0408</t>
  </si>
  <si>
    <t>0409</t>
  </si>
  <si>
    <t>Содержание автомобильных дорог общего пользования местного значения</t>
  </si>
  <si>
    <t>0501</t>
  </si>
  <si>
    <t>0502</t>
  </si>
  <si>
    <t>0503</t>
  </si>
  <si>
    <t>0106</t>
  </si>
  <si>
    <t>9890090070</t>
  </si>
  <si>
    <t>870</t>
  </si>
  <si>
    <t>Резервный фонд местной администрации</t>
  </si>
  <si>
    <t>Подпрограмма "Финансовое обеспечение расходов на осуществление отдельных государственных полномочий"</t>
  </si>
  <si>
    <t>Подпрограмма "Модернизация, содержание и сохранение муниципального имущества"</t>
  </si>
  <si>
    <t>Подпрограмма "Обеспечение реализации муниципальной программы"</t>
  </si>
  <si>
    <t>Муниципальная программа "Обеспечение качественными услугами жилищно-коммунального хозяйства на 2015-2020 годы"</t>
  </si>
  <si>
    <t>Расходы, не отнесенные к муниципальным программам</t>
  </si>
  <si>
    <t>Основное мероприятие "Благоустройство детских игровых и спортивных площадок"</t>
  </si>
  <si>
    <t>Основное мероприятие "Очистка территории поселения"</t>
  </si>
  <si>
    <t>Основное мероприятие "Содержание первичных средств пожаротушения"</t>
  </si>
  <si>
    <t>Основное мероприятие "Санитарная очистка территории"</t>
  </si>
  <si>
    <t>Основное мероприятие "Проведение праздничных мероприятий"</t>
  </si>
  <si>
    <t>Основное мероприятие "Содержание мест захоронения"</t>
  </si>
  <si>
    <t>Основное мероприятие "Озеленение"</t>
  </si>
  <si>
    <t>Основное мероприятие "Уличное освещение"</t>
  </si>
  <si>
    <t>Основное мероприятие "Прочие мероприятия по благоустройству"</t>
  </si>
  <si>
    <t>ИСПОЛНЕНИЕ</t>
  </si>
  <si>
    <t>УТВЕРЖДЕННЫЙ ПЛАН</t>
  </si>
  <si>
    <t>УТОЧНЕННЫЙ ПЛАН</t>
  </si>
  <si>
    <t>% исполнения к уточненному плану</t>
  </si>
  <si>
    <t>ВСЕГО ПО МУНИЦИПАЛЬНЫМ ПРОГРАММАМ:</t>
  </si>
  <si>
    <t>Муниципальная программа "Комплексное развитие муниципального образования село Газ-Сале на 2015-2020 годы"</t>
  </si>
  <si>
    <t>Основное мероприятие "Повышение эффективности  защиты прав и законных интересов граждан"</t>
  </si>
  <si>
    <t>Основное мероприятие "Организация учета и содержания муниципального имущества"</t>
  </si>
  <si>
    <t>Подпрограмма "Финансирование затрат по похозяйственному учету"</t>
  </si>
  <si>
    <t>Основное мероприятие "Организация учета личных подсобных хозяйств"</t>
  </si>
  <si>
    <t>Проведение мероприятий по уточнению записей в похозяйственных книгах</t>
  </si>
  <si>
    <t>Подпрограмма "Обеспечение мобилизационной подготовки"</t>
  </si>
  <si>
    <t>Основное мероприятие "Осуществление передаваемых Российской Федерацией органам местного самоуправления поселений и городских округов полномочий на осуществление воинского учета на территориях, где отсутствуют военные комиссариаты"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</si>
  <si>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</si>
  <si>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</si>
  <si>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"Руководство и управление в сфере установленных функций органов местного самоуправления"</t>
  </si>
  <si>
    <t>33Ц0111010</t>
  </si>
  <si>
    <t>33Ц0111040</t>
  </si>
  <si>
    <t>Муниципальная программа "Повышение комфортности и безопасности населения села Газ-Сале на 2015-2020 годы"</t>
  </si>
  <si>
    <t>Подпрограмма  "Автомобильный транспорт"</t>
  </si>
  <si>
    <t>Основное мероприятие "Мероприятия в области автомобильного транспорта"</t>
  </si>
  <si>
    <t>Реализация мероприятий по организации транспортного обслуживания населения автомобильным транспортом</t>
  </si>
  <si>
    <t>Подпрограмма "Дорожный фонд муниципального образования село Газ-Сале"</t>
  </si>
  <si>
    <t>Основное мероприятие "Осуществление дорожной деятельности"</t>
  </si>
  <si>
    <t>34201S1450</t>
  </si>
  <si>
    <t>Ремонт автомобильных дорог общего пользования местного значения</t>
  </si>
  <si>
    <t>Подпрограмма "Комплексное развитие системы коммунальной инфраструктуры муниципального образования село Газ-Сале"</t>
  </si>
  <si>
    <t>Основное мероприятие "Поддержка отраслей экономики в сфере жилищно-коммунального комплекса"</t>
  </si>
  <si>
    <t>Подпрограмма "Благоустройство и озеленение территории муниципального образования село Газ-Сале"</t>
  </si>
  <si>
    <t>Мероприятия по благоустройству территорий муниципальных образований</t>
  </si>
  <si>
    <t>Муниципальная программа "Основные направления развития культуры, физической культуры и спорта на 2015-2020 годы"</t>
  </si>
  <si>
    <t>Подпрограмма "Основные направления развития культуры в муниципальном образовании село Газ-Сале"</t>
  </si>
  <si>
    <t>Основное мероприятие "Развитие народного творчества, народных художественных промыслов и ремесел"</t>
  </si>
  <si>
    <t>Расходы на предоставление субсидий бюджетным учреждениям</t>
  </si>
  <si>
    <t>Подпрограмма "Развитие физической культуры и спорта в муниципальном образовании село Газ-Сале"</t>
  </si>
  <si>
    <t>Основное мероприятие "Обеспечение организации и проведения официальных физкультурных мероприятий и спортивных мероприятий"</t>
  </si>
  <si>
    <t>ВСЕГО ПО МУНИЦИПАЛЬНЫМ ПРОГРАММАМ И НЕПРОГРАММНЫМ РАСХОДАМ:</t>
  </si>
  <si>
    <t>Подпрограмма "Финансовое обеспечение расходов на осуществление внешнего муниципального финансового контроля"</t>
  </si>
  <si>
    <t>Основное мероприятие "Обеспечение деятельности Контрольно-счетной палаты муниципального образования Тазовский район"</t>
  </si>
  <si>
    <t>0111</t>
  </si>
  <si>
    <t>0107</t>
  </si>
  <si>
    <t>Подпрограмма "Обеспечение и проведение муниципальных выборов"</t>
  </si>
  <si>
    <t>Основное мероприятие "Финансовое обеспечение подготовки и проведения муниципальных выборов"</t>
  </si>
  <si>
    <t>Финансовое обеспечение подготовки и проведения муниципальных выборов</t>
  </si>
  <si>
    <t>35101S1620</t>
  </si>
  <si>
    <t>35201S1620</t>
  </si>
  <si>
    <t>35201S6240</t>
  </si>
  <si>
    <t>Реализация мероприятий в сфере жилищного, коммунального хозяйства и благоустройства</t>
  </si>
  <si>
    <t>35208S1620</t>
  </si>
  <si>
    <t>Подпрограмма "Совершенствование и развитие муниципальной службы в муниципальном образовании село Газ-Сале"</t>
  </si>
  <si>
    <t>Основное мероприятие "Организация переподготовки и повышения квалификации муниципальных служащих"</t>
  </si>
  <si>
    <t>Совершенствование и развитие муниципальной службы</t>
  </si>
  <si>
    <t xml:space="preserve">Основное мероприятие "Организация проведения конкурсов по формированию кадрового резерва на муниципальной службе" </t>
  </si>
  <si>
    <t>Реализация комплекса мер по развитию и модернизации систем водоснабжения, водоотведения, теплоснабжения</t>
  </si>
  <si>
    <t>Финансовое обеспечение мероприятий в сфере коммунально-бытовых услуг</t>
  </si>
  <si>
    <t>Подпрограмма "Подпрограмма «Финансовое обеспечение расходов на осуществление мероприятий местного значения»"</t>
  </si>
  <si>
    <t>Основное мероприятие "Организация материально-технического и финансово-экономического обеспечения мероприятий местного значения"</t>
  </si>
  <si>
    <t>Проведение мероприятий местного значения</t>
  </si>
  <si>
    <t>Основное мероприятие "Подготовка объектов коммунального комплекса к работе в осенне-зимний период"</t>
  </si>
  <si>
    <t>Реализация мероприятий по подготовке объектов коммунального комплекса к работе в осенне-зимний период</t>
  </si>
  <si>
    <t>Основное мероприятие "Содержание земель социально-культурного назначения"</t>
  </si>
  <si>
    <t>Основное мероприятие «Обеспечение жильем отдельных категорий граждан»</t>
  </si>
  <si>
    <t>Реализация комплекса мер по улучшению жилищных условий граждан, проживающих в сельской местности, в том числе молодых семей и молодых специалистов</t>
  </si>
  <si>
    <t>05 01</t>
  </si>
  <si>
    <t>Исполнение бюджета по муниципальным программам муниципального образования село Газ-Сале и непрограммным направлениям деятельности расходов бюджета муниципального образования село Газ-Сале на 01 октября 2017 года</t>
  </si>
  <si>
    <t>Основное мероприятие «Эффективное управление и распоряжение муниципальным имуществом»</t>
  </si>
  <si>
    <t>Оценка недвижимости, признание прав и регулирование отношений по муниципальной собственности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</si>
</sst>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vertical="top" wrapText="1"/>
    </xf>
    <xf numFmtId="4" fontId="5" fillId="33" borderId="12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1" fillId="10" borderId="14" xfId="0" applyNumberFormat="1" applyFont="1" applyFill="1" applyBorder="1" applyAlignment="1">
      <alignment horizontal="center" vertical="center" wrapText="1"/>
    </xf>
    <xf numFmtId="0" fontId="11" fillId="10" borderId="15" xfId="0" applyNumberFormat="1" applyFont="1" applyFill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top" wrapText="1"/>
    </xf>
    <xf numFmtId="0" fontId="9" fillId="34" borderId="15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center" vertical="top" wrapText="1"/>
    </xf>
    <xf numFmtId="0" fontId="11" fillId="9" borderId="10" xfId="0" applyNumberFormat="1" applyFont="1" applyFill="1" applyBorder="1" applyAlignment="1">
      <alignment horizontal="center" vertical="top" wrapText="1"/>
    </xf>
    <xf numFmtId="0" fontId="11" fillId="10" borderId="10" xfId="0" applyNumberFormat="1" applyFont="1" applyFill="1" applyBorder="1" applyAlignment="1">
      <alignment horizontal="center" vertical="top" wrapText="1"/>
    </xf>
    <xf numFmtId="0" fontId="11" fillId="9" borderId="14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1" xfId="0" applyNumberFormat="1" applyFont="1" applyFill="1" applyBorder="1" applyAlignment="1">
      <alignment horizontal="center" vertical="center" wrapText="1"/>
    </xf>
    <xf numFmtId="0" fontId="11" fillId="9" borderId="14" xfId="0" applyNumberFormat="1" applyFont="1" applyFill="1" applyBorder="1" applyAlignment="1">
      <alignment horizontal="center" vertical="top" wrapText="1"/>
    </xf>
    <xf numFmtId="0" fontId="11" fillId="9" borderId="15" xfId="0" applyNumberFormat="1" applyFont="1" applyFill="1" applyBorder="1" applyAlignment="1">
      <alignment horizontal="center" vertical="top" wrapText="1"/>
    </xf>
    <xf numFmtId="0" fontId="11" fillId="9" borderId="11" xfId="0" applyNumberFormat="1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1" fillId="10" borderId="14" xfId="0" applyNumberFormat="1" applyFont="1" applyFill="1" applyBorder="1" applyAlignment="1">
      <alignment horizontal="center" vertical="top" wrapText="1"/>
    </xf>
    <xf numFmtId="0" fontId="11" fillId="10" borderId="15" xfId="0" applyNumberFormat="1" applyFont="1" applyFill="1" applyBorder="1" applyAlignment="1">
      <alignment horizontal="center" vertical="top" wrapText="1"/>
    </xf>
    <xf numFmtId="0" fontId="11" fillId="10" borderId="11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9" fillId="9" borderId="14" xfId="0" applyNumberFormat="1" applyFont="1" applyFill="1" applyBorder="1" applyAlignment="1">
      <alignment horizontal="right" vertical="center" wrapText="1"/>
    </xf>
    <xf numFmtId="0" fontId="9" fillId="9" borderId="15" xfId="0" applyNumberFormat="1" applyFont="1" applyFill="1" applyBorder="1" applyAlignment="1">
      <alignment horizontal="right" vertical="center" wrapText="1"/>
    </xf>
    <xf numFmtId="0" fontId="9" fillId="9" borderId="11" xfId="0" applyNumberFormat="1" applyFont="1" applyFill="1" applyBorder="1" applyAlignment="1">
      <alignment horizontal="right" vertical="center" wrapText="1"/>
    </xf>
    <xf numFmtId="0" fontId="9" fillId="34" borderId="14" xfId="0" applyNumberFormat="1" applyFont="1" applyFill="1" applyBorder="1" applyAlignment="1">
      <alignment horizontal="right" vertical="center" wrapText="1"/>
    </xf>
    <xf numFmtId="0" fontId="9" fillId="34" borderId="15" xfId="0" applyNumberFormat="1" applyFont="1" applyFill="1" applyBorder="1" applyAlignment="1">
      <alignment horizontal="right" vertical="center" wrapText="1"/>
    </xf>
    <xf numFmtId="0" fontId="9" fillId="34" borderId="11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4"/>
  <sheetViews>
    <sheetView tabSelected="1" view="pageBreakPreview" zoomScaleSheetLayoutView="100" zoomScalePageLayoutView="0" workbookViewId="0" topLeftCell="A67">
      <selection activeCell="G143" sqref="G143"/>
    </sheetView>
  </sheetViews>
  <sheetFormatPr defaultColWidth="9.140625" defaultRowHeight="12.75"/>
  <cols>
    <col min="1" max="1" width="5.8515625" style="1" customWidth="1"/>
    <col min="2" max="2" width="6.57421875" style="1" customWidth="1"/>
    <col min="3" max="4" width="5.7109375" style="1" customWidth="1"/>
    <col min="5" max="5" width="6.57421875" style="1" customWidth="1"/>
    <col min="6" max="6" width="7.7109375" style="1" customWidth="1"/>
    <col min="7" max="7" width="48.57421875" style="1" customWidth="1"/>
    <col min="8" max="8" width="18.421875" style="1" customWidth="1"/>
    <col min="9" max="9" width="15.421875" style="1" customWidth="1"/>
    <col min="10" max="10" width="18.00390625" style="1" customWidth="1"/>
    <col min="11" max="11" width="13.28125" style="0" customWidth="1"/>
    <col min="12" max="12" width="12.7109375" style="0" bestFit="1" customWidth="1"/>
  </cols>
  <sheetData>
    <row r="1" spans="1:11" s="1" customFormat="1" ht="48.75" customHeight="1">
      <c r="A1" s="33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13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2"/>
    </row>
    <row r="3" spans="1:11" s="1" customFormat="1" ht="13.5" customHeight="1">
      <c r="A3" s="29" t="s">
        <v>1</v>
      </c>
      <c r="B3" s="29"/>
      <c r="C3" s="29"/>
      <c r="D3" s="29"/>
      <c r="E3" s="29"/>
      <c r="F3" s="29" t="s">
        <v>6</v>
      </c>
      <c r="G3" s="29" t="s">
        <v>7</v>
      </c>
      <c r="H3" s="35" t="s">
        <v>58</v>
      </c>
      <c r="I3" s="29" t="s">
        <v>59</v>
      </c>
      <c r="J3" s="29" t="s">
        <v>57</v>
      </c>
      <c r="K3" s="37" t="s">
        <v>60</v>
      </c>
    </row>
    <row r="4" spans="1:11" s="1" customFormat="1" ht="49.5" customHeight="1">
      <c r="A4" s="3" t="s">
        <v>2</v>
      </c>
      <c r="B4" s="3" t="s">
        <v>3</v>
      </c>
      <c r="C4" s="29" t="s">
        <v>4</v>
      </c>
      <c r="D4" s="29"/>
      <c r="E4" s="3" t="s">
        <v>5</v>
      </c>
      <c r="F4" s="29"/>
      <c r="G4" s="29"/>
      <c r="H4" s="36"/>
      <c r="I4" s="29"/>
      <c r="J4" s="29"/>
      <c r="K4" s="38"/>
    </row>
    <row r="5" spans="1:11" s="1" customFormat="1" ht="13.5" customHeight="1">
      <c r="A5" s="3" t="s">
        <v>8</v>
      </c>
      <c r="B5" s="3" t="s">
        <v>9</v>
      </c>
      <c r="C5" s="29" t="s">
        <v>10</v>
      </c>
      <c r="D5" s="29"/>
      <c r="E5" s="3" t="s">
        <v>11</v>
      </c>
      <c r="F5" s="3" t="s">
        <v>12</v>
      </c>
      <c r="G5" s="6" t="s">
        <v>13</v>
      </c>
      <c r="H5" s="6">
        <v>7</v>
      </c>
      <c r="I5" s="3">
        <v>8</v>
      </c>
      <c r="J5" s="3">
        <v>9</v>
      </c>
      <c r="K5" s="7">
        <v>10</v>
      </c>
    </row>
    <row r="6" spans="1:11" s="1" customFormat="1" ht="32.25" customHeight="1">
      <c r="A6" s="39" t="s">
        <v>62</v>
      </c>
      <c r="B6" s="40"/>
      <c r="C6" s="40"/>
      <c r="D6" s="40"/>
      <c r="E6" s="40"/>
      <c r="F6" s="40"/>
      <c r="G6" s="41"/>
      <c r="H6" s="10">
        <f>H7+H11+H20+H23+H38+H41+H44+H30</f>
        <v>34455000</v>
      </c>
      <c r="I6" s="10">
        <f>I7+I11+I20+I23+I38+I41+I44+I30+I35</f>
        <v>38580909</v>
      </c>
      <c r="J6" s="10">
        <f>J7+J11+J20+J23+J38+J41+J44+J30+J35</f>
        <v>28900917.749999993</v>
      </c>
      <c r="K6" s="21">
        <f>J6/I6*100</f>
        <v>74.90989325834701</v>
      </c>
    </row>
    <row r="7" spans="1:11" s="1" customFormat="1" ht="31.5" customHeight="1">
      <c r="A7" s="42" t="s">
        <v>43</v>
      </c>
      <c r="B7" s="42"/>
      <c r="C7" s="42"/>
      <c r="D7" s="42"/>
      <c r="E7" s="42"/>
      <c r="F7" s="42"/>
      <c r="G7" s="42"/>
      <c r="H7" s="14">
        <f>H8</f>
        <v>4000</v>
      </c>
      <c r="I7" s="14">
        <f>I8</f>
        <v>4000</v>
      </c>
      <c r="J7" s="14">
        <f>J8</f>
        <v>4000</v>
      </c>
      <c r="K7" s="16">
        <f>J7/I7*100</f>
        <v>100</v>
      </c>
    </row>
    <row r="8" spans="1:11" s="1" customFormat="1" ht="30" customHeight="1">
      <c r="A8" s="43" t="s">
        <v>63</v>
      </c>
      <c r="B8" s="43"/>
      <c r="C8" s="43"/>
      <c r="D8" s="43"/>
      <c r="E8" s="43"/>
      <c r="F8" s="43"/>
      <c r="G8" s="43"/>
      <c r="H8" s="15">
        <f>H9+H10</f>
        <v>4000</v>
      </c>
      <c r="I8" s="15">
        <f>I9+I10</f>
        <v>4000</v>
      </c>
      <c r="J8" s="15">
        <f>J9+J10</f>
        <v>4000</v>
      </c>
      <c r="K8" s="17">
        <f>J8/I8*100</f>
        <v>100</v>
      </c>
    </row>
    <row r="9" spans="1:11" s="1" customFormat="1" ht="54" customHeight="1">
      <c r="A9" s="3">
        <v>953</v>
      </c>
      <c r="B9" s="3" t="s">
        <v>14</v>
      </c>
      <c r="C9" s="29">
        <v>3310173010</v>
      </c>
      <c r="D9" s="29"/>
      <c r="E9" s="3">
        <v>242</v>
      </c>
      <c r="F9" s="3">
        <v>340</v>
      </c>
      <c r="G9" s="5" t="s">
        <v>16</v>
      </c>
      <c r="H9" s="8">
        <v>4000</v>
      </c>
      <c r="I9" s="8">
        <v>2850</v>
      </c>
      <c r="J9" s="8">
        <v>2850</v>
      </c>
      <c r="K9" s="9">
        <f>J9/I9*100</f>
        <v>100</v>
      </c>
    </row>
    <row r="10" spans="1:11" s="1" customFormat="1" ht="54" customHeight="1">
      <c r="A10" s="3">
        <v>953</v>
      </c>
      <c r="B10" s="3" t="s">
        <v>14</v>
      </c>
      <c r="C10" s="29">
        <v>3310173010</v>
      </c>
      <c r="D10" s="29"/>
      <c r="E10" s="3">
        <v>244</v>
      </c>
      <c r="F10" s="3">
        <v>340</v>
      </c>
      <c r="G10" s="5" t="s">
        <v>16</v>
      </c>
      <c r="H10" s="8">
        <v>0</v>
      </c>
      <c r="I10" s="8">
        <v>1150</v>
      </c>
      <c r="J10" s="8">
        <v>1150</v>
      </c>
      <c r="K10" s="9">
        <f>J10/I10*100</f>
        <v>100</v>
      </c>
    </row>
    <row r="11" spans="1:11" s="1" customFormat="1" ht="16.5" customHeight="1">
      <c r="A11" s="44" t="s">
        <v>44</v>
      </c>
      <c r="B11" s="45"/>
      <c r="C11" s="45"/>
      <c r="D11" s="45"/>
      <c r="E11" s="45"/>
      <c r="F11" s="45"/>
      <c r="G11" s="46"/>
      <c r="H11" s="14">
        <f>H12</f>
        <v>1482000</v>
      </c>
      <c r="I11" s="14">
        <f>I12+I16+I18</f>
        <v>2996208</v>
      </c>
      <c r="J11" s="14">
        <f>J12+J16+J18</f>
        <v>2022825.2</v>
      </c>
      <c r="K11" s="16">
        <f aca="true" t="shared" si="0" ref="K11:K105">J11/I11*100</f>
        <v>67.51284290009238</v>
      </c>
    </row>
    <row r="12" spans="1:11" s="1" customFormat="1" ht="16.5" customHeight="1">
      <c r="A12" s="30" t="s">
        <v>64</v>
      </c>
      <c r="B12" s="31"/>
      <c r="C12" s="31"/>
      <c r="D12" s="31"/>
      <c r="E12" s="31"/>
      <c r="F12" s="31"/>
      <c r="G12" s="32"/>
      <c r="H12" s="15">
        <f>SUM(H13:H15)</f>
        <v>1482000</v>
      </c>
      <c r="I12" s="15">
        <f>SUM(I13:I15)</f>
        <v>1453741.1600000001</v>
      </c>
      <c r="J12" s="15">
        <f>SUM(J13:J15)</f>
        <v>578939</v>
      </c>
      <c r="K12" s="17">
        <f t="shared" si="0"/>
        <v>39.824077072977694</v>
      </c>
    </row>
    <row r="13" spans="1:11" s="1" customFormat="1" ht="17.25" customHeight="1">
      <c r="A13" s="3">
        <v>953</v>
      </c>
      <c r="B13" s="3" t="s">
        <v>14</v>
      </c>
      <c r="C13" s="29">
        <v>3320180030</v>
      </c>
      <c r="D13" s="29"/>
      <c r="E13" s="3" t="s">
        <v>15</v>
      </c>
      <c r="F13" s="3" t="s">
        <v>17</v>
      </c>
      <c r="G13" s="12" t="s">
        <v>18</v>
      </c>
      <c r="H13" s="8">
        <v>433000</v>
      </c>
      <c r="I13" s="8">
        <v>656741.16</v>
      </c>
      <c r="J13" s="8">
        <v>0</v>
      </c>
      <c r="K13" s="9">
        <f t="shared" si="0"/>
        <v>0</v>
      </c>
    </row>
    <row r="14" spans="1:11" s="1" customFormat="1" ht="17.25" customHeight="1">
      <c r="A14" s="3">
        <v>953</v>
      </c>
      <c r="B14" s="3" t="s">
        <v>14</v>
      </c>
      <c r="C14" s="29">
        <v>3320180030</v>
      </c>
      <c r="D14" s="29"/>
      <c r="E14" s="3" t="s">
        <v>15</v>
      </c>
      <c r="F14" s="3">
        <v>226</v>
      </c>
      <c r="G14" s="12" t="s">
        <v>18</v>
      </c>
      <c r="H14" s="8">
        <v>352000</v>
      </c>
      <c r="I14" s="8">
        <v>0</v>
      </c>
      <c r="J14" s="8">
        <v>0</v>
      </c>
      <c r="K14" s="9">
        <v>0</v>
      </c>
    </row>
    <row r="15" spans="1:11" s="1" customFormat="1" ht="18.75" customHeight="1">
      <c r="A15" s="3">
        <v>953</v>
      </c>
      <c r="B15" s="3" t="s">
        <v>14</v>
      </c>
      <c r="C15" s="29">
        <v>3320180180</v>
      </c>
      <c r="D15" s="29"/>
      <c r="E15" s="3">
        <v>851</v>
      </c>
      <c r="F15" s="3">
        <v>290</v>
      </c>
      <c r="G15" s="12" t="s">
        <v>21</v>
      </c>
      <c r="H15" s="8">
        <v>697000</v>
      </c>
      <c r="I15" s="8">
        <v>797000</v>
      </c>
      <c r="J15" s="8">
        <v>578939</v>
      </c>
      <c r="K15" s="9">
        <f t="shared" si="0"/>
        <v>72.63977415307403</v>
      </c>
    </row>
    <row r="16" spans="1:11" s="1" customFormat="1" ht="16.5" customHeight="1">
      <c r="A16" s="30" t="s">
        <v>118</v>
      </c>
      <c r="B16" s="31"/>
      <c r="C16" s="31"/>
      <c r="D16" s="31"/>
      <c r="E16" s="31"/>
      <c r="F16" s="31"/>
      <c r="G16" s="32"/>
      <c r="H16" s="15">
        <f>H17</f>
        <v>0</v>
      </c>
      <c r="I16" s="15">
        <f>I17</f>
        <v>500000</v>
      </c>
      <c r="J16" s="15">
        <f>J17</f>
        <v>499957</v>
      </c>
      <c r="K16" s="17">
        <f>J16/I16*100</f>
        <v>99.9914</v>
      </c>
    </row>
    <row r="17" spans="1:11" s="1" customFormat="1" ht="48" customHeight="1">
      <c r="A17" s="3">
        <v>953</v>
      </c>
      <c r="B17" s="3" t="s">
        <v>120</v>
      </c>
      <c r="C17" s="29">
        <v>3320263710</v>
      </c>
      <c r="D17" s="29"/>
      <c r="E17" s="3" t="s">
        <v>15</v>
      </c>
      <c r="F17" s="3">
        <v>225</v>
      </c>
      <c r="G17" s="12" t="s">
        <v>119</v>
      </c>
      <c r="H17" s="8">
        <v>0</v>
      </c>
      <c r="I17" s="8">
        <v>500000</v>
      </c>
      <c r="J17" s="8">
        <v>499957</v>
      </c>
      <c r="K17" s="9">
        <f>J17/I17*100</f>
        <v>99.9914</v>
      </c>
    </row>
    <row r="18" spans="1:11" s="1" customFormat="1" ht="16.5" customHeight="1">
      <c r="A18" s="30" t="s">
        <v>122</v>
      </c>
      <c r="B18" s="31"/>
      <c r="C18" s="31"/>
      <c r="D18" s="31"/>
      <c r="E18" s="31"/>
      <c r="F18" s="31"/>
      <c r="G18" s="32"/>
      <c r="H18" s="15">
        <f>H19</f>
        <v>0</v>
      </c>
      <c r="I18" s="15">
        <f>I19</f>
        <v>1042466.84</v>
      </c>
      <c r="J18" s="15">
        <f>J19</f>
        <v>943929.2</v>
      </c>
      <c r="K18" s="15">
        <f>K19</f>
        <v>90.54764753956105</v>
      </c>
    </row>
    <row r="19" spans="1:11" s="1" customFormat="1" ht="37.5" customHeight="1">
      <c r="A19" s="3">
        <v>953</v>
      </c>
      <c r="B19" s="3" t="s">
        <v>14</v>
      </c>
      <c r="C19" s="29">
        <v>3320380040</v>
      </c>
      <c r="D19" s="29"/>
      <c r="E19" s="3" t="s">
        <v>15</v>
      </c>
      <c r="F19" s="3">
        <v>226</v>
      </c>
      <c r="G19" s="12" t="s">
        <v>123</v>
      </c>
      <c r="H19" s="8">
        <v>0</v>
      </c>
      <c r="I19" s="8">
        <v>1042466.84</v>
      </c>
      <c r="J19" s="8">
        <v>943929.2</v>
      </c>
      <c r="K19" s="9">
        <f>J19/I19*100</f>
        <v>90.54764753956105</v>
      </c>
    </row>
    <row r="20" spans="1:11" s="1" customFormat="1" ht="13.5" customHeight="1">
      <c r="A20" s="44" t="s">
        <v>65</v>
      </c>
      <c r="B20" s="45"/>
      <c r="C20" s="45"/>
      <c r="D20" s="45"/>
      <c r="E20" s="45"/>
      <c r="F20" s="45"/>
      <c r="G20" s="46"/>
      <c r="H20" s="14">
        <f aca="true" t="shared" si="1" ref="H20:J21">H21</f>
        <v>62000</v>
      </c>
      <c r="I20" s="14">
        <f t="shared" si="1"/>
        <v>62000</v>
      </c>
      <c r="J20" s="14">
        <f t="shared" si="1"/>
        <v>0</v>
      </c>
      <c r="K20" s="16">
        <f t="shared" si="0"/>
        <v>0</v>
      </c>
    </row>
    <row r="21" spans="1:11" s="1" customFormat="1" ht="16.5" customHeight="1">
      <c r="A21" s="30" t="s">
        <v>66</v>
      </c>
      <c r="B21" s="31"/>
      <c r="C21" s="31"/>
      <c r="D21" s="31"/>
      <c r="E21" s="31"/>
      <c r="F21" s="31"/>
      <c r="G21" s="32"/>
      <c r="H21" s="15">
        <f t="shared" si="1"/>
        <v>62000</v>
      </c>
      <c r="I21" s="15">
        <f>I22</f>
        <v>62000</v>
      </c>
      <c r="J21" s="15">
        <f t="shared" si="1"/>
        <v>0</v>
      </c>
      <c r="K21" s="17">
        <f t="shared" si="0"/>
        <v>0</v>
      </c>
    </row>
    <row r="22" spans="1:11" s="1" customFormat="1" ht="29.25" customHeight="1">
      <c r="A22" s="3">
        <v>953</v>
      </c>
      <c r="B22" s="3" t="s">
        <v>14</v>
      </c>
      <c r="C22" s="29">
        <v>3330190040</v>
      </c>
      <c r="D22" s="29"/>
      <c r="E22" s="3" t="s">
        <v>15</v>
      </c>
      <c r="F22" s="3" t="s">
        <v>19</v>
      </c>
      <c r="G22" s="12" t="s">
        <v>67</v>
      </c>
      <c r="H22" s="8">
        <v>62000</v>
      </c>
      <c r="I22" s="8">
        <v>62000</v>
      </c>
      <c r="J22" s="8">
        <v>0</v>
      </c>
      <c r="K22" s="9">
        <f t="shared" si="0"/>
        <v>0</v>
      </c>
    </row>
    <row r="23" spans="1:11" s="1" customFormat="1" ht="18.75" customHeight="1">
      <c r="A23" s="44" t="s">
        <v>68</v>
      </c>
      <c r="B23" s="45"/>
      <c r="C23" s="45"/>
      <c r="D23" s="45"/>
      <c r="E23" s="45"/>
      <c r="F23" s="45"/>
      <c r="G23" s="46"/>
      <c r="H23" s="14">
        <f>H24</f>
        <v>467000</v>
      </c>
      <c r="I23" s="14">
        <f>I24</f>
        <v>467000</v>
      </c>
      <c r="J23" s="14">
        <f>J24</f>
        <v>342000</v>
      </c>
      <c r="K23" s="16">
        <f t="shared" si="0"/>
        <v>73.23340471092077</v>
      </c>
    </row>
    <row r="24" spans="1:11" s="1" customFormat="1" ht="51" customHeight="1">
      <c r="A24" s="30" t="s">
        <v>69</v>
      </c>
      <c r="B24" s="31"/>
      <c r="C24" s="31"/>
      <c r="D24" s="31"/>
      <c r="E24" s="31"/>
      <c r="F24" s="31"/>
      <c r="G24" s="32"/>
      <c r="H24" s="15">
        <f>SUM(H25:H29)</f>
        <v>467000</v>
      </c>
      <c r="I24" s="15">
        <f>SUM(I25:I29)</f>
        <v>467000</v>
      </c>
      <c r="J24" s="15">
        <f>SUM(J25:J29)</f>
        <v>342000</v>
      </c>
      <c r="K24" s="17">
        <f t="shared" si="0"/>
        <v>73.23340471092077</v>
      </c>
    </row>
    <row r="25" spans="1:11" s="1" customFormat="1" ht="27" customHeight="1">
      <c r="A25" s="3">
        <v>953</v>
      </c>
      <c r="B25" s="13" t="s">
        <v>70</v>
      </c>
      <c r="C25" s="29">
        <v>3340151180</v>
      </c>
      <c r="D25" s="29"/>
      <c r="E25" s="3" t="s">
        <v>23</v>
      </c>
      <c r="F25" s="3" t="s">
        <v>24</v>
      </c>
      <c r="G25" s="5" t="s">
        <v>71</v>
      </c>
      <c r="H25" s="8">
        <v>324000</v>
      </c>
      <c r="I25" s="8">
        <v>324000</v>
      </c>
      <c r="J25" s="8">
        <v>230599.09</v>
      </c>
      <c r="K25" s="9">
        <f t="shared" si="0"/>
        <v>71.1725586419753</v>
      </c>
    </row>
    <row r="26" spans="1:11" s="1" customFormat="1" ht="27" customHeight="1">
      <c r="A26" s="3">
        <v>953</v>
      </c>
      <c r="B26" s="13" t="s">
        <v>70</v>
      </c>
      <c r="C26" s="29">
        <v>3340151180</v>
      </c>
      <c r="D26" s="29"/>
      <c r="E26" s="3">
        <v>122</v>
      </c>
      <c r="F26" s="3">
        <v>212</v>
      </c>
      <c r="G26" s="5" t="s">
        <v>71</v>
      </c>
      <c r="H26" s="8">
        <v>33000</v>
      </c>
      <c r="I26" s="8">
        <v>41000</v>
      </c>
      <c r="J26" s="8">
        <v>41000</v>
      </c>
      <c r="K26" s="9">
        <f>J26/I26*100</f>
        <v>100</v>
      </c>
    </row>
    <row r="27" spans="1:11" s="1" customFormat="1" ht="27" customHeight="1">
      <c r="A27" s="3">
        <v>953</v>
      </c>
      <c r="B27" s="13" t="s">
        <v>70</v>
      </c>
      <c r="C27" s="29">
        <v>3340151180</v>
      </c>
      <c r="D27" s="29"/>
      <c r="E27" s="3" t="s">
        <v>26</v>
      </c>
      <c r="F27" s="3" t="s">
        <v>27</v>
      </c>
      <c r="G27" s="5" t="s">
        <v>71</v>
      </c>
      <c r="H27" s="8">
        <v>98000</v>
      </c>
      <c r="I27" s="8">
        <v>98000</v>
      </c>
      <c r="J27" s="8">
        <v>66400.91</v>
      </c>
      <c r="K27" s="9">
        <f t="shared" si="0"/>
        <v>67.7560306122449</v>
      </c>
    </row>
    <row r="28" spans="1:11" s="1" customFormat="1" ht="27" customHeight="1">
      <c r="A28" s="3">
        <v>953</v>
      </c>
      <c r="B28" s="13" t="s">
        <v>70</v>
      </c>
      <c r="C28" s="29">
        <v>3340151180</v>
      </c>
      <c r="D28" s="29"/>
      <c r="E28" s="3">
        <v>242</v>
      </c>
      <c r="F28" s="3">
        <v>340</v>
      </c>
      <c r="G28" s="5" t="s">
        <v>71</v>
      </c>
      <c r="H28" s="8">
        <v>0</v>
      </c>
      <c r="I28" s="8">
        <v>2820</v>
      </c>
      <c r="J28" s="8">
        <v>2820</v>
      </c>
      <c r="K28" s="9">
        <f>J28/I28*100</f>
        <v>100</v>
      </c>
    </row>
    <row r="29" spans="1:11" s="1" customFormat="1" ht="27" customHeight="1">
      <c r="A29" s="3">
        <v>953</v>
      </c>
      <c r="B29" s="13" t="s">
        <v>70</v>
      </c>
      <c r="C29" s="29">
        <v>3340151180</v>
      </c>
      <c r="D29" s="29"/>
      <c r="E29" s="3">
        <v>244</v>
      </c>
      <c r="F29" s="3">
        <v>340</v>
      </c>
      <c r="G29" s="5" t="s">
        <v>71</v>
      </c>
      <c r="H29" s="8">
        <v>12000</v>
      </c>
      <c r="I29" s="8">
        <v>1180</v>
      </c>
      <c r="J29" s="8">
        <v>1180</v>
      </c>
      <c r="K29" s="9">
        <f t="shared" si="0"/>
        <v>100</v>
      </c>
    </row>
    <row r="30" spans="1:11" s="1" customFormat="1" ht="33.75" customHeight="1">
      <c r="A30" s="47" t="s">
        <v>106</v>
      </c>
      <c r="B30" s="48"/>
      <c r="C30" s="48"/>
      <c r="D30" s="48"/>
      <c r="E30" s="48"/>
      <c r="F30" s="48"/>
      <c r="G30" s="49"/>
      <c r="H30" s="14">
        <f>H31+H33</f>
        <v>0</v>
      </c>
      <c r="I30" s="14">
        <f>I31+I33</f>
        <v>67455.08</v>
      </c>
      <c r="J30" s="14">
        <f>J31+J33</f>
        <v>47355.08</v>
      </c>
      <c r="K30" s="16">
        <f aca="true" t="shared" si="2" ref="K30:K37">J30/I30*100</f>
        <v>70.20239246621604</v>
      </c>
    </row>
    <row r="31" spans="1:11" s="1" customFormat="1" ht="30" customHeight="1">
      <c r="A31" s="30" t="s">
        <v>107</v>
      </c>
      <c r="B31" s="31"/>
      <c r="C31" s="31"/>
      <c r="D31" s="31"/>
      <c r="E31" s="31"/>
      <c r="F31" s="31"/>
      <c r="G31" s="32"/>
      <c r="H31" s="15">
        <f>H32</f>
        <v>0</v>
      </c>
      <c r="I31" s="15">
        <f>I32</f>
        <v>61100</v>
      </c>
      <c r="J31" s="15">
        <f>J32</f>
        <v>41000</v>
      </c>
      <c r="K31" s="17">
        <f t="shared" si="2"/>
        <v>67.10310965630114</v>
      </c>
    </row>
    <row r="32" spans="1:11" s="1" customFormat="1" ht="14.25" customHeight="1">
      <c r="A32" s="3">
        <v>953</v>
      </c>
      <c r="B32" s="13" t="s">
        <v>14</v>
      </c>
      <c r="C32" s="29">
        <v>3350191150</v>
      </c>
      <c r="D32" s="29"/>
      <c r="E32" s="3">
        <v>244</v>
      </c>
      <c r="F32" s="3">
        <v>226</v>
      </c>
      <c r="G32" s="5" t="s">
        <v>108</v>
      </c>
      <c r="H32" s="8">
        <f>0</f>
        <v>0</v>
      </c>
      <c r="I32" s="8">
        <v>61100</v>
      </c>
      <c r="J32" s="8">
        <v>41000</v>
      </c>
      <c r="K32" s="9">
        <f t="shared" si="2"/>
        <v>67.10310965630114</v>
      </c>
    </row>
    <row r="33" spans="1:11" s="1" customFormat="1" ht="30" customHeight="1">
      <c r="A33" s="30" t="s">
        <v>109</v>
      </c>
      <c r="B33" s="31"/>
      <c r="C33" s="31"/>
      <c r="D33" s="31"/>
      <c r="E33" s="31"/>
      <c r="F33" s="31"/>
      <c r="G33" s="32"/>
      <c r="H33" s="15">
        <f>H34</f>
        <v>0</v>
      </c>
      <c r="I33" s="15">
        <f>I34</f>
        <v>6355.08</v>
      </c>
      <c r="J33" s="15">
        <f>J34</f>
        <v>6355.08</v>
      </c>
      <c r="K33" s="17">
        <f t="shared" si="2"/>
        <v>100</v>
      </c>
    </row>
    <row r="34" spans="1:11" s="1" customFormat="1" ht="27" customHeight="1">
      <c r="A34" s="3">
        <v>953</v>
      </c>
      <c r="B34" s="13" t="s">
        <v>14</v>
      </c>
      <c r="C34" s="29">
        <v>3350291150</v>
      </c>
      <c r="D34" s="29"/>
      <c r="E34" s="3">
        <v>244</v>
      </c>
      <c r="F34" s="3">
        <v>226</v>
      </c>
      <c r="G34" s="12" t="s">
        <v>108</v>
      </c>
      <c r="H34" s="8">
        <v>0</v>
      </c>
      <c r="I34" s="8">
        <v>6355.08</v>
      </c>
      <c r="J34" s="8">
        <v>6355.08</v>
      </c>
      <c r="K34" s="9">
        <f t="shared" si="2"/>
        <v>100</v>
      </c>
    </row>
    <row r="35" spans="1:11" s="1" customFormat="1" ht="33.75" customHeight="1">
      <c r="A35" s="47" t="s">
        <v>112</v>
      </c>
      <c r="B35" s="48"/>
      <c r="C35" s="48"/>
      <c r="D35" s="48"/>
      <c r="E35" s="48"/>
      <c r="F35" s="48"/>
      <c r="G35" s="49"/>
      <c r="H35" s="14">
        <f aca="true" t="shared" si="3" ref="H35:J36">H36</f>
        <v>0</v>
      </c>
      <c r="I35" s="14">
        <f t="shared" si="3"/>
        <v>755531</v>
      </c>
      <c r="J35" s="14">
        <f t="shared" si="3"/>
        <v>555531</v>
      </c>
      <c r="K35" s="16">
        <f t="shared" si="2"/>
        <v>73.52855144262776</v>
      </c>
    </row>
    <row r="36" spans="1:11" s="1" customFormat="1" ht="30" customHeight="1">
      <c r="A36" s="30" t="s">
        <v>113</v>
      </c>
      <c r="B36" s="31"/>
      <c r="C36" s="31"/>
      <c r="D36" s="31"/>
      <c r="E36" s="31"/>
      <c r="F36" s="31"/>
      <c r="G36" s="32"/>
      <c r="H36" s="15">
        <f t="shared" si="3"/>
        <v>0</v>
      </c>
      <c r="I36" s="15">
        <f t="shared" si="3"/>
        <v>755531</v>
      </c>
      <c r="J36" s="15">
        <f t="shared" si="3"/>
        <v>555531</v>
      </c>
      <c r="K36" s="17">
        <f t="shared" si="2"/>
        <v>73.52855144262776</v>
      </c>
    </row>
    <row r="37" spans="1:11" s="1" customFormat="1" ht="27" customHeight="1">
      <c r="A37" s="3">
        <v>953</v>
      </c>
      <c r="B37" s="13" t="s">
        <v>14</v>
      </c>
      <c r="C37" s="29">
        <v>3360180160</v>
      </c>
      <c r="D37" s="29"/>
      <c r="E37" s="3">
        <v>350</v>
      </c>
      <c r="F37" s="3">
        <v>290</v>
      </c>
      <c r="G37" s="12" t="s">
        <v>114</v>
      </c>
      <c r="H37" s="8">
        <v>0</v>
      </c>
      <c r="I37" s="8">
        <v>755531</v>
      </c>
      <c r="J37" s="8">
        <v>555531</v>
      </c>
      <c r="K37" s="9">
        <f t="shared" si="2"/>
        <v>73.52855144262776</v>
      </c>
    </row>
    <row r="38" spans="1:11" s="1" customFormat="1" ht="33.75" customHeight="1">
      <c r="A38" s="47" t="s">
        <v>94</v>
      </c>
      <c r="B38" s="48"/>
      <c r="C38" s="48"/>
      <c r="D38" s="48"/>
      <c r="E38" s="48"/>
      <c r="F38" s="48"/>
      <c r="G38" s="49"/>
      <c r="H38" s="14">
        <f aca="true" t="shared" si="4" ref="H38:J42">H39</f>
        <v>55000</v>
      </c>
      <c r="I38" s="14">
        <f t="shared" si="4"/>
        <v>55000</v>
      </c>
      <c r="J38" s="14">
        <f t="shared" si="4"/>
        <v>37000</v>
      </c>
      <c r="K38" s="16">
        <f t="shared" si="0"/>
        <v>67.27272727272727</v>
      </c>
    </row>
    <row r="39" spans="1:11" s="1" customFormat="1" ht="30" customHeight="1">
      <c r="A39" s="30" t="s">
        <v>95</v>
      </c>
      <c r="B39" s="31"/>
      <c r="C39" s="31"/>
      <c r="D39" s="31"/>
      <c r="E39" s="31"/>
      <c r="F39" s="31"/>
      <c r="G39" s="32"/>
      <c r="H39" s="15">
        <f t="shared" si="4"/>
        <v>55000</v>
      </c>
      <c r="I39" s="15">
        <f t="shared" si="4"/>
        <v>55000</v>
      </c>
      <c r="J39" s="15">
        <f t="shared" si="4"/>
        <v>37000</v>
      </c>
      <c r="K39" s="17">
        <f t="shared" si="0"/>
        <v>67.27272727272727</v>
      </c>
    </row>
    <row r="40" spans="1:11" s="1" customFormat="1" ht="27" customHeight="1">
      <c r="A40" s="3">
        <v>953</v>
      </c>
      <c r="B40" s="13" t="s">
        <v>39</v>
      </c>
      <c r="C40" s="29">
        <v>3370111040</v>
      </c>
      <c r="D40" s="29"/>
      <c r="E40" s="3">
        <v>540</v>
      </c>
      <c r="F40" s="3">
        <v>251</v>
      </c>
      <c r="G40" s="5" t="s">
        <v>29</v>
      </c>
      <c r="H40" s="8">
        <v>55000</v>
      </c>
      <c r="I40" s="8">
        <v>55000</v>
      </c>
      <c r="J40" s="8">
        <v>37000</v>
      </c>
      <c r="K40" s="9">
        <f t="shared" si="0"/>
        <v>67.27272727272727</v>
      </c>
    </row>
    <row r="41" spans="1:11" s="1" customFormat="1" ht="24" customHeight="1">
      <c r="A41" s="47" t="s">
        <v>98</v>
      </c>
      <c r="B41" s="48"/>
      <c r="C41" s="48"/>
      <c r="D41" s="48"/>
      <c r="E41" s="48"/>
      <c r="F41" s="48"/>
      <c r="G41" s="49"/>
      <c r="H41" s="14">
        <f t="shared" si="4"/>
        <v>1017000</v>
      </c>
      <c r="I41" s="14">
        <f t="shared" si="4"/>
        <v>1097000</v>
      </c>
      <c r="J41" s="14">
        <f t="shared" si="4"/>
        <v>661792.8</v>
      </c>
      <c r="K41" s="16">
        <f>J41/I41*100</f>
        <v>60.327511394712865</v>
      </c>
    </row>
    <row r="42" spans="1:11" s="1" customFormat="1" ht="30" customHeight="1">
      <c r="A42" s="30" t="s">
        <v>99</v>
      </c>
      <c r="B42" s="31"/>
      <c r="C42" s="31"/>
      <c r="D42" s="31"/>
      <c r="E42" s="31"/>
      <c r="F42" s="31"/>
      <c r="G42" s="32"/>
      <c r="H42" s="15">
        <f t="shared" si="4"/>
        <v>1017000</v>
      </c>
      <c r="I42" s="15">
        <f t="shared" si="4"/>
        <v>1097000</v>
      </c>
      <c r="J42" s="15">
        <f t="shared" si="4"/>
        <v>661792.8</v>
      </c>
      <c r="K42" s="17">
        <f>J42/I42*100</f>
        <v>60.327511394712865</v>
      </c>
    </row>
    <row r="43" spans="1:11" s="1" customFormat="1" ht="27" customHeight="1">
      <c r="A43" s="3">
        <v>953</v>
      </c>
      <c r="B43" s="13" t="s">
        <v>97</v>
      </c>
      <c r="C43" s="29">
        <v>3380171020</v>
      </c>
      <c r="D43" s="29"/>
      <c r="E43" s="3">
        <v>244</v>
      </c>
      <c r="F43" s="3">
        <v>290</v>
      </c>
      <c r="G43" s="5" t="s">
        <v>100</v>
      </c>
      <c r="H43" s="8">
        <v>1017000</v>
      </c>
      <c r="I43" s="8">
        <v>1097000</v>
      </c>
      <c r="J43" s="8">
        <v>661792.8</v>
      </c>
      <c r="K43" s="9">
        <f>J43/I43*100</f>
        <v>60.327511394712865</v>
      </c>
    </row>
    <row r="44" spans="1:11" s="1" customFormat="1" ht="18.75" customHeight="1">
      <c r="A44" s="47" t="s">
        <v>45</v>
      </c>
      <c r="B44" s="48"/>
      <c r="C44" s="48"/>
      <c r="D44" s="48"/>
      <c r="E44" s="48"/>
      <c r="F44" s="48"/>
      <c r="G44" s="49"/>
      <c r="H44" s="14">
        <f>H45</f>
        <v>31368000</v>
      </c>
      <c r="I44" s="14">
        <f>I45</f>
        <v>33076714.919999998</v>
      </c>
      <c r="J44" s="14">
        <f>J45</f>
        <v>25230413.669999994</v>
      </c>
      <c r="K44" s="16">
        <f>J44/I44*100</f>
        <v>76.27847484559085</v>
      </c>
    </row>
    <row r="45" spans="1:11" s="1" customFormat="1" ht="29.25" customHeight="1">
      <c r="A45" s="30" t="s">
        <v>72</v>
      </c>
      <c r="B45" s="31"/>
      <c r="C45" s="31"/>
      <c r="D45" s="31"/>
      <c r="E45" s="31"/>
      <c r="F45" s="31"/>
      <c r="G45" s="32"/>
      <c r="H45" s="15">
        <f>SUM(H46:H63)</f>
        <v>31368000</v>
      </c>
      <c r="I45" s="15">
        <f>SUM(I46:I64)</f>
        <v>33076714.919999998</v>
      </c>
      <c r="J45" s="15">
        <f>SUM(J46:J64)</f>
        <v>25230413.669999994</v>
      </c>
      <c r="K45" s="17">
        <f>J45/I45*100</f>
        <v>76.27847484559085</v>
      </c>
    </row>
    <row r="46" spans="1:12" s="1" customFormat="1" ht="17.25" customHeight="1">
      <c r="A46" s="3">
        <v>953</v>
      </c>
      <c r="B46" s="13" t="s">
        <v>22</v>
      </c>
      <c r="C46" s="29" t="s">
        <v>73</v>
      </c>
      <c r="D46" s="29"/>
      <c r="E46" s="3">
        <v>121</v>
      </c>
      <c r="F46" s="3">
        <v>211</v>
      </c>
      <c r="G46" s="12" t="s">
        <v>25</v>
      </c>
      <c r="H46" s="8">
        <v>4473000</v>
      </c>
      <c r="I46" s="8">
        <v>4473000</v>
      </c>
      <c r="J46" s="8">
        <v>2525874.23</v>
      </c>
      <c r="K46" s="9">
        <f t="shared" si="0"/>
        <v>56.4693545718757</v>
      </c>
      <c r="L46" s="19"/>
    </row>
    <row r="47" spans="1:11" s="1" customFormat="1" ht="19.5" customHeight="1">
      <c r="A47" s="3">
        <v>953</v>
      </c>
      <c r="B47" s="13" t="s">
        <v>22</v>
      </c>
      <c r="C47" s="29" t="s">
        <v>73</v>
      </c>
      <c r="D47" s="29"/>
      <c r="E47" s="3">
        <v>129</v>
      </c>
      <c r="F47" s="3">
        <v>213</v>
      </c>
      <c r="G47" s="12" t="s">
        <v>25</v>
      </c>
      <c r="H47" s="8">
        <v>801000</v>
      </c>
      <c r="I47" s="8">
        <v>801000</v>
      </c>
      <c r="J47" s="8">
        <v>513473.78</v>
      </c>
      <c r="K47" s="9">
        <f t="shared" si="0"/>
        <v>64.10409238451935</v>
      </c>
    </row>
    <row r="48" spans="1:12" s="1" customFormat="1" ht="27" customHeight="1">
      <c r="A48" s="3">
        <v>953</v>
      </c>
      <c r="B48" s="13" t="s">
        <v>28</v>
      </c>
      <c r="C48" s="29" t="s">
        <v>74</v>
      </c>
      <c r="D48" s="29"/>
      <c r="E48" s="3">
        <v>121</v>
      </c>
      <c r="F48" s="3">
        <v>211</v>
      </c>
      <c r="G48" s="5" t="s">
        <v>29</v>
      </c>
      <c r="H48" s="8">
        <v>17525000</v>
      </c>
      <c r="I48" s="8">
        <v>17525000</v>
      </c>
      <c r="J48" s="8">
        <v>14218636.53</v>
      </c>
      <c r="K48" s="9">
        <f t="shared" si="0"/>
        <v>81.13344667617689</v>
      </c>
      <c r="L48" s="28">
        <f>SUM(J48:J64)</f>
        <v>22191065.659999996</v>
      </c>
    </row>
    <row r="49" spans="1:11" s="1" customFormat="1" ht="27" customHeight="1">
      <c r="A49" s="3">
        <v>953</v>
      </c>
      <c r="B49" s="13" t="s">
        <v>28</v>
      </c>
      <c r="C49" s="29" t="s">
        <v>74</v>
      </c>
      <c r="D49" s="29"/>
      <c r="E49" s="3">
        <v>122</v>
      </c>
      <c r="F49" s="3">
        <v>212</v>
      </c>
      <c r="G49" s="5" t="s">
        <v>29</v>
      </c>
      <c r="H49" s="8">
        <v>650000</v>
      </c>
      <c r="I49" s="8">
        <v>650000</v>
      </c>
      <c r="J49" s="8">
        <v>360874</v>
      </c>
      <c r="K49" s="9">
        <f t="shared" si="0"/>
        <v>55.51907692307692</v>
      </c>
    </row>
    <row r="50" spans="1:11" s="1" customFormat="1" ht="27" customHeight="1">
      <c r="A50" s="3">
        <v>953</v>
      </c>
      <c r="B50" s="13" t="s">
        <v>28</v>
      </c>
      <c r="C50" s="29" t="s">
        <v>74</v>
      </c>
      <c r="D50" s="29"/>
      <c r="E50" s="3">
        <v>129</v>
      </c>
      <c r="F50" s="3">
        <v>213</v>
      </c>
      <c r="G50" s="5" t="s">
        <v>29</v>
      </c>
      <c r="H50" s="8">
        <v>4549000</v>
      </c>
      <c r="I50" s="8">
        <v>4549000</v>
      </c>
      <c r="J50" s="8">
        <v>4217680.54</v>
      </c>
      <c r="K50" s="9">
        <f t="shared" si="0"/>
        <v>92.71665289074522</v>
      </c>
    </row>
    <row r="51" spans="1:11" s="1" customFormat="1" ht="27" customHeight="1">
      <c r="A51" s="3">
        <v>953</v>
      </c>
      <c r="B51" s="13" t="s">
        <v>28</v>
      </c>
      <c r="C51" s="29" t="s">
        <v>74</v>
      </c>
      <c r="D51" s="29"/>
      <c r="E51" s="3">
        <v>242</v>
      </c>
      <c r="F51" s="3">
        <v>221</v>
      </c>
      <c r="G51" s="5" t="s">
        <v>29</v>
      </c>
      <c r="H51" s="8">
        <v>300000</v>
      </c>
      <c r="I51" s="8">
        <v>295000</v>
      </c>
      <c r="J51" s="8">
        <v>213152.8</v>
      </c>
      <c r="K51" s="9">
        <f t="shared" si="0"/>
        <v>72.25518644067796</v>
      </c>
    </row>
    <row r="52" spans="1:11" s="1" customFormat="1" ht="27" customHeight="1">
      <c r="A52" s="3">
        <v>953</v>
      </c>
      <c r="B52" s="13" t="s">
        <v>28</v>
      </c>
      <c r="C52" s="29" t="s">
        <v>74</v>
      </c>
      <c r="D52" s="29"/>
      <c r="E52" s="3">
        <v>242</v>
      </c>
      <c r="F52" s="3">
        <v>226</v>
      </c>
      <c r="G52" s="5" t="s">
        <v>29</v>
      </c>
      <c r="H52" s="8">
        <v>752000</v>
      </c>
      <c r="I52" s="8">
        <v>752000</v>
      </c>
      <c r="J52" s="8">
        <v>501155.9</v>
      </c>
      <c r="K52" s="9">
        <f t="shared" si="0"/>
        <v>66.64307180851064</v>
      </c>
    </row>
    <row r="53" spans="1:11" s="1" customFormat="1" ht="27" customHeight="1">
      <c r="A53" s="3">
        <v>953</v>
      </c>
      <c r="B53" s="13" t="s">
        <v>28</v>
      </c>
      <c r="C53" s="29" t="s">
        <v>74</v>
      </c>
      <c r="D53" s="29"/>
      <c r="E53" s="3">
        <v>242</v>
      </c>
      <c r="F53" s="3">
        <v>310</v>
      </c>
      <c r="G53" s="5" t="s">
        <v>29</v>
      </c>
      <c r="H53" s="8">
        <v>0</v>
      </c>
      <c r="I53" s="8">
        <v>50000</v>
      </c>
      <c r="J53" s="8">
        <v>49100</v>
      </c>
      <c r="K53" s="9">
        <f>J53/I53*100</f>
        <v>98.2</v>
      </c>
    </row>
    <row r="54" spans="1:11" s="1" customFormat="1" ht="27" customHeight="1">
      <c r="A54" s="3">
        <v>953</v>
      </c>
      <c r="B54" s="13" t="s">
        <v>28</v>
      </c>
      <c r="C54" s="29" t="s">
        <v>74</v>
      </c>
      <c r="D54" s="29"/>
      <c r="E54" s="3">
        <v>242</v>
      </c>
      <c r="F54" s="3">
        <v>340</v>
      </c>
      <c r="G54" s="5" t="s">
        <v>29</v>
      </c>
      <c r="H54" s="8">
        <v>28000</v>
      </c>
      <c r="I54" s="8">
        <v>46600</v>
      </c>
      <c r="J54" s="8">
        <v>23274</v>
      </c>
      <c r="K54" s="9">
        <f>J54/I54*100</f>
        <v>49.94420600858369</v>
      </c>
    </row>
    <row r="55" spans="1:11" s="1" customFormat="1" ht="27" customHeight="1">
      <c r="A55" s="3">
        <v>953</v>
      </c>
      <c r="B55" s="13" t="s">
        <v>28</v>
      </c>
      <c r="C55" s="29" t="s">
        <v>74</v>
      </c>
      <c r="D55" s="29"/>
      <c r="E55" s="3" t="s">
        <v>15</v>
      </c>
      <c r="F55" s="3">
        <v>221</v>
      </c>
      <c r="G55" s="5" t="s">
        <v>29</v>
      </c>
      <c r="H55" s="8">
        <v>3000</v>
      </c>
      <c r="I55" s="8">
        <v>8000</v>
      </c>
      <c r="J55" s="8">
        <v>7504.75</v>
      </c>
      <c r="K55" s="9">
        <f t="shared" si="0"/>
        <v>93.80937499999999</v>
      </c>
    </row>
    <row r="56" spans="1:11" s="1" customFormat="1" ht="27" customHeight="1">
      <c r="A56" s="3">
        <v>953</v>
      </c>
      <c r="B56" s="13" t="s">
        <v>28</v>
      </c>
      <c r="C56" s="29" t="s">
        <v>74</v>
      </c>
      <c r="D56" s="29"/>
      <c r="E56" s="3" t="s">
        <v>15</v>
      </c>
      <c r="F56" s="3">
        <v>222</v>
      </c>
      <c r="G56" s="5" t="s">
        <v>29</v>
      </c>
      <c r="H56" s="8">
        <v>0</v>
      </c>
      <c r="I56" s="8">
        <v>49897.4</v>
      </c>
      <c r="J56" s="8">
        <v>31007.36</v>
      </c>
      <c r="K56" s="9">
        <f>J56/I56*100</f>
        <v>62.14223586800114</v>
      </c>
    </row>
    <row r="57" spans="1:11" s="1" customFormat="1" ht="27" customHeight="1">
      <c r="A57" s="3">
        <v>953</v>
      </c>
      <c r="B57" s="13" t="s">
        <v>28</v>
      </c>
      <c r="C57" s="29" t="s">
        <v>74</v>
      </c>
      <c r="D57" s="29"/>
      <c r="E57" s="3" t="s">
        <v>15</v>
      </c>
      <c r="F57" s="3">
        <v>223</v>
      </c>
      <c r="G57" s="5" t="s">
        <v>29</v>
      </c>
      <c r="H57" s="8">
        <v>1346000</v>
      </c>
      <c r="I57" s="8">
        <v>1346000</v>
      </c>
      <c r="J57" s="8">
        <v>789782.88</v>
      </c>
      <c r="K57" s="9">
        <f t="shared" si="0"/>
        <v>58.676291233283806</v>
      </c>
    </row>
    <row r="58" spans="1:11" s="1" customFormat="1" ht="27" customHeight="1">
      <c r="A58" s="3">
        <v>953</v>
      </c>
      <c r="B58" s="13" t="s">
        <v>28</v>
      </c>
      <c r="C58" s="29" t="s">
        <v>74</v>
      </c>
      <c r="D58" s="29"/>
      <c r="E58" s="3" t="s">
        <v>15</v>
      </c>
      <c r="F58" s="3">
        <v>225</v>
      </c>
      <c r="G58" s="5" t="s">
        <v>29</v>
      </c>
      <c r="H58" s="8">
        <v>306000</v>
      </c>
      <c r="I58" s="8">
        <v>232100</v>
      </c>
      <c r="J58" s="8">
        <v>165567.74</v>
      </c>
      <c r="K58" s="9">
        <f t="shared" si="0"/>
        <v>71.3346574752262</v>
      </c>
    </row>
    <row r="59" spans="1:11" s="1" customFormat="1" ht="27" customHeight="1">
      <c r="A59" s="3">
        <v>953</v>
      </c>
      <c r="B59" s="13" t="s">
        <v>28</v>
      </c>
      <c r="C59" s="29" t="s">
        <v>74</v>
      </c>
      <c r="D59" s="29"/>
      <c r="E59" s="3">
        <v>244</v>
      </c>
      <c r="F59" s="3">
        <v>226</v>
      </c>
      <c r="G59" s="5" t="s">
        <v>29</v>
      </c>
      <c r="H59" s="8">
        <v>265000</v>
      </c>
      <c r="I59" s="8">
        <v>647917.52</v>
      </c>
      <c r="J59" s="8">
        <v>80013.47</v>
      </c>
      <c r="K59" s="9">
        <f t="shared" si="0"/>
        <v>12.349329587506755</v>
      </c>
    </row>
    <row r="60" spans="1:11" s="1" customFormat="1" ht="27" customHeight="1">
      <c r="A60" s="3">
        <v>953</v>
      </c>
      <c r="B60" s="13" t="s">
        <v>28</v>
      </c>
      <c r="C60" s="29" t="s">
        <v>74</v>
      </c>
      <c r="D60" s="29"/>
      <c r="E60" s="3">
        <v>244</v>
      </c>
      <c r="F60" s="3">
        <v>310</v>
      </c>
      <c r="G60" s="5" t="s">
        <v>29</v>
      </c>
      <c r="H60" s="8">
        <v>0</v>
      </c>
      <c r="I60" s="8">
        <v>1075000</v>
      </c>
      <c r="J60" s="27">
        <v>1075000</v>
      </c>
      <c r="K60" s="9">
        <f>J60/I60*100</f>
        <v>100</v>
      </c>
    </row>
    <row r="61" spans="1:11" s="1" customFormat="1" ht="27" customHeight="1">
      <c r="A61" s="3">
        <v>953</v>
      </c>
      <c r="B61" s="13" t="s">
        <v>28</v>
      </c>
      <c r="C61" s="29" t="s">
        <v>74</v>
      </c>
      <c r="D61" s="29"/>
      <c r="E61" s="3">
        <v>244</v>
      </c>
      <c r="F61" s="3">
        <v>340</v>
      </c>
      <c r="G61" s="5" t="s">
        <v>29</v>
      </c>
      <c r="H61" s="8">
        <v>353000</v>
      </c>
      <c r="I61" s="8">
        <v>410200</v>
      </c>
      <c r="J61" s="27">
        <v>301512.69</v>
      </c>
      <c r="K61" s="9">
        <f>J61/I61*100</f>
        <v>73.50382496343248</v>
      </c>
    </row>
    <row r="62" spans="1:11" s="1" customFormat="1" ht="27" customHeight="1">
      <c r="A62" s="3">
        <v>953</v>
      </c>
      <c r="B62" s="13" t="s">
        <v>28</v>
      </c>
      <c r="C62" s="29" t="s">
        <v>74</v>
      </c>
      <c r="D62" s="29"/>
      <c r="E62" s="3">
        <v>851</v>
      </c>
      <c r="F62" s="3">
        <v>290</v>
      </c>
      <c r="G62" s="5" t="s">
        <v>29</v>
      </c>
      <c r="H62" s="8">
        <v>10000</v>
      </c>
      <c r="I62" s="8">
        <v>14675</v>
      </c>
      <c r="J62" s="8">
        <v>10227</v>
      </c>
      <c r="K62" s="9">
        <f>J62/I62*100</f>
        <v>69.68994889267461</v>
      </c>
    </row>
    <row r="63" spans="1:11" s="1" customFormat="1" ht="27" customHeight="1">
      <c r="A63" s="3">
        <v>953</v>
      </c>
      <c r="B63" s="13" t="s">
        <v>28</v>
      </c>
      <c r="C63" s="53" t="s">
        <v>74</v>
      </c>
      <c r="D63" s="54"/>
      <c r="E63" s="3">
        <v>852</v>
      </c>
      <c r="F63" s="3">
        <v>290</v>
      </c>
      <c r="G63" s="5" t="s">
        <v>29</v>
      </c>
      <c r="H63" s="8">
        <v>7000</v>
      </c>
      <c r="I63" s="8">
        <v>13000</v>
      </c>
      <c r="J63" s="8">
        <v>8251</v>
      </c>
      <c r="K63" s="9">
        <f>J63/I63*100</f>
        <v>63.46923076923077</v>
      </c>
    </row>
    <row r="64" spans="1:11" s="1" customFormat="1" ht="27" customHeight="1">
      <c r="A64" s="3">
        <v>953</v>
      </c>
      <c r="B64" s="13" t="s">
        <v>28</v>
      </c>
      <c r="C64" s="53" t="s">
        <v>74</v>
      </c>
      <c r="D64" s="54"/>
      <c r="E64" s="3">
        <v>853</v>
      </c>
      <c r="F64" s="3">
        <v>290</v>
      </c>
      <c r="G64" s="5" t="s">
        <v>29</v>
      </c>
      <c r="H64" s="8">
        <v>0</v>
      </c>
      <c r="I64" s="8">
        <v>138325</v>
      </c>
      <c r="J64" s="8">
        <v>138325</v>
      </c>
      <c r="K64" s="9">
        <f>J64/I64*100</f>
        <v>100</v>
      </c>
    </row>
    <row r="65" spans="1:11" s="1" customFormat="1" ht="26.25" customHeight="1">
      <c r="A65" s="50" t="s">
        <v>75</v>
      </c>
      <c r="B65" s="51"/>
      <c r="C65" s="51"/>
      <c r="D65" s="51"/>
      <c r="E65" s="51"/>
      <c r="F65" s="51"/>
      <c r="G65" s="52"/>
      <c r="H65" s="10">
        <f>H66+H69</f>
        <v>32531000</v>
      </c>
      <c r="I65" s="10">
        <f>I66+I69</f>
        <v>34680692.05</v>
      </c>
      <c r="J65" s="10">
        <f>J66+J69</f>
        <v>23600130.52</v>
      </c>
      <c r="K65" s="21">
        <f t="shared" si="0"/>
        <v>68.04976811297513</v>
      </c>
    </row>
    <row r="66" spans="1:11" s="1" customFormat="1" ht="19.5" customHeight="1">
      <c r="A66" s="44" t="s">
        <v>76</v>
      </c>
      <c r="B66" s="45"/>
      <c r="C66" s="45"/>
      <c r="D66" s="45"/>
      <c r="E66" s="45"/>
      <c r="F66" s="45"/>
      <c r="G66" s="46"/>
      <c r="H66" s="14">
        <f aca="true" t="shared" si="5" ref="H66:J67">H67</f>
        <v>3154000</v>
      </c>
      <c r="I66" s="14">
        <f t="shared" si="5"/>
        <v>3154000</v>
      </c>
      <c r="J66" s="14">
        <f t="shared" si="5"/>
        <v>1747663.75</v>
      </c>
      <c r="K66" s="16">
        <f t="shared" si="0"/>
        <v>55.41102568167406</v>
      </c>
    </row>
    <row r="67" spans="1:11" s="1" customFormat="1" ht="22.5" customHeight="1">
      <c r="A67" s="30" t="s">
        <v>77</v>
      </c>
      <c r="B67" s="31"/>
      <c r="C67" s="31"/>
      <c r="D67" s="31"/>
      <c r="E67" s="31"/>
      <c r="F67" s="31"/>
      <c r="G67" s="32"/>
      <c r="H67" s="15">
        <f t="shared" si="5"/>
        <v>3154000</v>
      </c>
      <c r="I67" s="15">
        <f t="shared" si="5"/>
        <v>3154000</v>
      </c>
      <c r="J67" s="15">
        <f t="shared" si="5"/>
        <v>1747663.75</v>
      </c>
      <c r="K67" s="17">
        <f t="shared" si="0"/>
        <v>55.41102568167406</v>
      </c>
    </row>
    <row r="68" spans="1:11" s="1" customFormat="1" ht="30.75" customHeight="1">
      <c r="A68" s="3">
        <v>953</v>
      </c>
      <c r="B68" s="13" t="s">
        <v>33</v>
      </c>
      <c r="C68" s="29">
        <v>3410160310</v>
      </c>
      <c r="D68" s="29"/>
      <c r="E68" s="3">
        <v>244</v>
      </c>
      <c r="F68" s="3">
        <v>222</v>
      </c>
      <c r="G68" s="12" t="s">
        <v>78</v>
      </c>
      <c r="H68" s="8">
        <v>3154000</v>
      </c>
      <c r="I68" s="8">
        <v>3154000</v>
      </c>
      <c r="J68" s="8">
        <v>1747663.75</v>
      </c>
      <c r="K68" s="9">
        <f t="shared" si="0"/>
        <v>55.41102568167406</v>
      </c>
    </row>
    <row r="69" spans="1:11" s="1" customFormat="1" ht="16.5" customHeight="1">
      <c r="A69" s="44" t="s">
        <v>79</v>
      </c>
      <c r="B69" s="45"/>
      <c r="C69" s="45"/>
      <c r="D69" s="45"/>
      <c r="E69" s="45"/>
      <c r="F69" s="45"/>
      <c r="G69" s="46"/>
      <c r="H69" s="14">
        <f>H70</f>
        <v>29377000</v>
      </c>
      <c r="I69" s="14">
        <f>I70</f>
        <v>31526692.05</v>
      </c>
      <c r="J69" s="14">
        <f>J70</f>
        <v>21852466.77</v>
      </c>
      <c r="K69" s="16">
        <f t="shared" si="0"/>
        <v>69.31417585880216</v>
      </c>
    </row>
    <row r="70" spans="1:11" s="1" customFormat="1" ht="19.5" customHeight="1">
      <c r="A70" s="30" t="s">
        <v>80</v>
      </c>
      <c r="B70" s="31"/>
      <c r="C70" s="31"/>
      <c r="D70" s="31"/>
      <c r="E70" s="31"/>
      <c r="F70" s="31"/>
      <c r="G70" s="32"/>
      <c r="H70" s="15">
        <f>SUM(H71:H73)</f>
        <v>29377000</v>
      </c>
      <c r="I70" s="15">
        <f>SUM(I71:I73)</f>
        <v>31526692.05</v>
      </c>
      <c r="J70" s="15">
        <f>SUM(J71:J73)</f>
        <v>21852466.77</v>
      </c>
      <c r="K70" s="17">
        <f>J70/I70*100</f>
        <v>69.31417585880216</v>
      </c>
    </row>
    <row r="71" spans="1:11" s="1" customFormat="1" ht="27.75" customHeight="1">
      <c r="A71" s="3">
        <v>953</v>
      </c>
      <c r="B71" s="13" t="s">
        <v>34</v>
      </c>
      <c r="C71" s="29" t="s">
        <v>81</v>
      </c>
      <c r="D71" s="29"/>
      <c r="E71" s="3">
        <v>244</v>
      </c>
      <c r="F71" s="3">
        <v>225</v>
      </c>
      <c r="G71" s="12" t="s">
        <v>35</v>
      </c>
      <c r="H71" s="8">
        <v>22085381.92</v>
      </c>
      <c r="I71" s="8">
        <v>22085381.92</v>
      </c>
      <c r="J71" s="8">
        <v>17142198.41</v>
      </c>
      <c r="K71" s="9">
        <f t="shared" si="0"/>
        <v>77.61784909173986</v>
      </c>
    </row>
    <row r="72" spans="1:11" s="1" customFormat="1" ht="27.75" customHeight="1">
      <c r="A72" s="3">
        <v>953</v>
      </c>
      <c r="B72" s="13" t="s">
        <v>34</v>
      </c>
      <c r="C72" s="29">
        <v>3420171450</v>
      </c>
      <c r="D72" s="29"/>
      <c r="E72" s="3">
        <v>244</v>
      </c>
      <c r="F72" s="3">
        <v>225</v>
      </c>
      <c r="G72" s="12" t="s">
        <v>35</v>
      </c>
      <c r="H72" s="8">
        <v>5000000</v>
      </c>
      <c r="I72" s="8">
        <v>5000000</v>
      </c>
      <c r="J72" s="8">
        <v>268958.23</v>
      </c>
      <c r="K72" s="9">
        <f>J72/I72*100</f>
        <v>5.3791646</v>
      </c>
    </row>
    <row r="73" spans="1:11" s="1" customFormat="1" ht="27.75" customHeight="1">
      <c r="A73" s="3">
        <v>953</v>
      </c>
      <c r="B73" s="13" t="s">
        <v>34</v>
      </c>
      <c r="C73" s="29">
        <v>3420160530</v>
      </c>
      <c r="D73" s="29"/>
      <c r="E73" s="3">
        <v>244</v>
      </c>
      <c r="F73" s="3">
        <v>225</v>
      </c>
      <c r="G73" s="12" t="s">
        <v>82</v>
      </c>
      <c r="H73" s="8">
        <v>2291618.08</v>
      </c>
      <c r="I73" s="8">
        <v>4441310.13</v>
      </c>
      <c r="J73" s="8">
        <v>4441310.13</v>
      </c>
      <c r="K73" s="9">
        <f>J73/I73*100</f>
        <v>100</v>
      </c>
    </row>
    <row r="74" spans="1:11" s="1" customFormat="1" ht="36.75" customHeight="1">
      <c r="A74" s="50" t="s">
        <v>46</v>
      </c>
      <c r="B74" s="51"/>
      <c r="C74" s="51"/>
      <c r="D74" s="51"/>
      <c r="E74" s="51"/>
      <c r="F74" s="51"/>
      <c r="G74" s="52"/>
      <c r="H74" s="11">
        <f>H75+H86</f>
        <v>29715000</v>
      </c>
      <c r="I74" s="11">
        <f>I75+I86</f>
        <v>55435902.32</v>
      </c>
      <c r="J74" s="11">
        <f>J75+J86</f>
        <v>43074166.62</v>
      </c>
      <c r="K74" s="20">
        <f t="shared" si="0"/>
        <v>77.70084875927027</v>
      </c>
    </row>
    <row r="75" spans="1:11" s="1" customFormat="1" ht="27" customHeight="1">
      <c r="A75" s="44" t="s">
        <v>83</v>
      </c>
      <c r="B75" s="45"/>
      <c r="C75" s="45"/>
      <c r="D75" s="45"/>
      <c r="E75" s="45"/>
      <c r="F75" s="45"/>
      <c r="G75" s="46"/>
      <c r="H75" s="14">
        <f>H76</f>
        <v>11193000</v>
      </c>
      <c r="I75" s="14">
        <f>I76+I81</f>
        <v>16265638.76</v>
      </c>
      <c r="J75" s="14">
        <f>J76+J81</f>
        <v>12368066.08</v>
      </c>
      <c r="K75" s="16">
        <f>J75/I75*100</f>
        <v>76.03799803064113</v>
      </c>
    </row>
    <row r="76" spans="1:11" s="1" customFormat="1" ht="29.25" customHeight="1">
      <c r="A76" s="30" t="s">
        <v>84</v>
      </c>
      <c r="B76" s="31"/>
      <c r="C76" s="31"/>
      <c r="D76" s="31"/>
      <c r="E76" s="31"/>
      <c r="F76" s="31"/>
      <c r="G76" s="32"/>
      <c r="H76" s="15">
        <f>SUM(H77:H80)</f>
        <v>11193000</v>
      </c>
      <c r="I76" s="15">
        <f>SUM(I77:I80)</f>
        <v>11283000</v>
      </c>
      <c r="J76" s="15">
        <f>SUM(J77:J80)</f>
        <v>9369560.32</v>
      </c>
      <c r="K76" s="17">
        <f t="shared" si="0"/>
        <v>83.04139253744572</v>
      </c>
    </row>
    <row r="77" spans="1:11" s="1" customFormat="1" ht="33" customHeight="1">
      <c r="A77" s="3">
        <v>953</v>
      </c>
      <c r="B77" s="13" t="s">
        <v>36</v>
      </c>
      <c r="C77" s="29">
        <v>3510171620</v>
      </c>
      <c r="D77" s="29"/>
      <c r="E77" s="3">
        <v>811</v>
      </c>
      <c r="F77" s="3">
        <v>242</v>
      </c>
      <c r="G77" s="5" t="s">
        <v>104</v>
      </c>
      <c r="H77" s="8">
        <v>10400000</v>
      </c>
      <c r="I77" s="8">
        <v>10400000</v>
      </c>
      <c r="J77" s="8">
        <v>8741482.3</v>
      </c>
      <c r="K77" s="9">
        <f t="shared" si="0"/>
        <v>84.05271442307694</v>
      </c>
    </row>
    <row r="78" spans="1:11" s="1" customFormat="1" ht="33" customHeight="1">
      <c r="A78" s="3">
        <v>953</v>
      </c>
      <c r="B78" s="13" t="s">
        <v>36</v>
      </c>
      <c r="C78" s="29" t="s">
        <v>101</v>
      </c>
      <c r="D78" s="29"/>
      <c r="E78" s="3">
        <v>811</v>
      </c>
      <c r="F78" s="3">
        <v>242</v>
      </c>
      <c r="G78" s="5" t="s">
        <v>104</v>
      </c>
      <c r="H78" s="8">
        <v>550000</v>
      </c>
      <c r="I78" s="8">
        <v>550000</v>
      </c>
      <c r="J78" s="8">
        <v>460078.02</v>
      </c>
      <c r="K78" s="9">
        <f>J78/I78*100</f>
        <v>83.6505490909091</v>
      </c>
    </row>
    <row r="79" spans="1:11" s="1" customFormat="1" ht="30.75" customHeight="1">
      <c r="A79" s="3">
        <v>953</v>
      </c>
      <c r="B79" s="13" t="s">
        <v>37</v>
      </c>
      <c r="C79" s="29">
        <v>3510161320</v>
      </c>
      <c r="D79" s="29"/>
      <c r="E79" s="3">
        <v>244</v>
      </c>
      <c r="F79" s="3">
        <v>226</v>
      </c>
      <c r="G79" s="5" t="s">
        <v>111</v>
      </c>
      <c r="H79" s="8">
        <v>243000</v>
      </c>
      <c r="I79" s="8">
        <v>243000</v>
      </c>
      <c r="J79" s="8">
        <v>141000</v>
      </c>
      <c r="K79" s="9">
        <f>J79/I79*100</f>
        <v>58.0246913580247</v>
      </c>
    </row>
    <row r="80" spans="1:11" s="1" customFormat="1" ht="36" customHeight="1">
      <c r="A80" s="3">
        <v>953</v>
      </c>
      <c r="B80" s="13" t="s">
        <v>37</v>
      </c>
      <c r="C80" s="29">
        <v>3510166100</v>
      </c>
      <c r="D80" s="29"/>
      <c r="E80" s="3">
        <v>244</v>
      </c>
      <c r="F80" s="3">
        <v>226</v>
      </c>
      <c r="G80" s="5" t="s">
        <v>110</v>
      </c>
      <c r="H80" s="8">
        <v>0</v>
      </c>
      <c r="I80" s="8">
        <v>90000</v>
      </c>
      <c r="J80" s="8">
        <v>27000</v>
      </c>
      <c r="K80" s="9">
        <f>J80/I80*100</f>
        <v>30</v>
      </c>
    </row>
    <row r="81" spans="1:11" s="1" customFormat="1" ht="29.25" customHeight="1">
      <c r="A81" s="30" t="s">
        <v>115</v>
      </c>
      <c r="B81" s="31"/>
      <c r="C81" s="31"/>
      <c r="D81" s="31"/>
      <c r="E81" s="31"/>
      <c r="F81" s="31"/>
      <c r="G81" s="32"/>
      <c r="H81" s="15">
        <f>H85</f>
        <v>0</v>
      </c>
      <c r="I81" s="15">
        <f>SUM(I82:I85)</f>
        <v>4982638.76</v>
      </c>
      <c r="J81" s="15">
        <f>SUM(J82:J85)</f>
        <v>2998505.76</v>
      </c>
      <c r="K81" s="17">
        <v>0</v>
      </c>
    </row>
    <row r="82" spans="1:11" s="1" customFormat="1" ht="29.25" customHeight="1">
      <c r="A82" s="3">
        <v>953</v>
      </c>
      <c r="B82" s="13" t="s">
        <v>37</v>
      </c>
      <c r="C82" s="29">
        <v>3510261390</v>
      </c>
      <c r="D82" s="29"/>
      <c r="E82" s="3">
        <v>244</v>
      </c>
      <c r="F82" s="3">
        <v>222</v>
      </c>
      <c r="G82" s="5" t="s">
        <v>116</v>
      </c>
      <c r="H82" s="8">
        <v>0</v>
      </c>
      <c r="I82" s="8">
        <v>99933</v>
      </c>
      <c r="J82" s="8">
        <v>99933</v>
      </c>
      <c r="K82" s="9">
        <v>0</v>
      </c>
    </row>
    <row r="83" spans="1:11" s="1" customFormat="1" ht="29.25" customHeight="1">
      <c r="A83" s="3">
        <v>953</v>
      </c>
      <c r="B83" s="13" t="s">
        <v>37</v>
      </c>
      <c r="C83" s="29">
        <v>3510261390</v>
      </c>
      <c r="D83" s="29"/>
      <c r="E83" s="3">
        <v>244</v>
      </c>
      <c r="F83" s="3">
        <v>225</v>
      </c>
      <c r="G83" s="5" t="s">
        <v>116</v>
      </c>
      <c r="H83" s="8">
        <v>0</v>
      </c>
      <c r="I83" s="8">
        <v>901799</v>
      </c>
      <c r="J83" s="8">
        <v>399666</v>
      </c>
      <c r="K83" s="9">
        <v>0</v>
      </c>
    </row>
    <row r="84" spans="1:11" s="1" customFormat="1" ht="29.25" customHeight="1">
      <c r="A84" s="3">
        <v>953</v>
      </c>
      <c r="B84" s="13" t="s">
        <v>37</v>
      </c>
      <c r="C84" s="29">
        <v>3510261390</v>
      </c>
      <c r="D84" s="29"/>
      <c r="E84" s="3">
        <v>244</v>
      </c>
      <c r="F84" s="3">
        <v>226</v>
      </c>
      <c r="G84" s="5" t="s">
        <v>116</v>
      </c>
      <c r="H84" s="8">
        <v>0</v>
      </c>
      <c r="I84" s="8">
        <v>99990</v>
      </c>
      <c r="J84" s="8">
        <v>99990</v>
      </c>
      <c r="K84" s="9">
        <v>0</v>
      </c>
    </row>
    <row r="85" spans="1:11" s="1" customFormat="1" ht="29.25" customHeight="1">
      <c r="A85" s="3">
        <v>953</v>
      </c>
      <c r="B85" s="13" t="s">
        <v>37</v>
      </c>
      <c r="C85" s="29">
        <v>3510261390</v>
      </c>
      <c r="D85" s="29"/>
      <c r="E85" s="3">
        <v>244</v>
      </c>
      <c r="F85" s="3">
        <v>310</v>
      </c>
      <c r="G85" s="5" t="s">
        <v>116</v>
      </c>
      <c r="H85" s="8">
        <v>0</v>
      </c>
      <c r="I85" s="8">
        <v>3880916.76</v>
      </c>
      <c r="J85" s="8">
        <v>2398916.76</v>
      </c>
      <c r="K85" s="9">
        <v>0</v>
      </c>
    </row>
    <row r="86" spans="1:11" s="1" customFormat="1" ht="36" customHeight="1">
      <c r="A86" s="44" t="s">
        <v>85</v>
      </c>
      <c r="B86" s="45"/>
      <c r="C86" s="45"/>
      <c r="D86" s="45"/>
      <c r="E86" s="45"/>
      <c r="F86" s="45"/>
      <c r="G86" s="46"/>
      <c r="H86" s="14">
        <f>H87+H93+H96+H98+H103+H105+H109+H112+H119</f>
        <v>18522000</v>
      </c>
      <c r="I86" s="14">
        <f>I87+I93+I96+I98+I103+I105+I109+I112+I119+I124</f>
        <v>39170263.56</v>
      </c>
      <c r="J86" s="14">
        <f>J87+J93+J96+J98+J103+J105+J109+J112+J119+J124</f>
        <v>30706100.54</v>
      </c>
      <c r="K86" s="16">
        <f t="shared" si="0"/>
        <v>78.39135545505121</v>
      </c>
    </row>
    <row r="87" spans="1:11" s="1" customFormat="1" ht="23.25" customHeight="1">
      <c r="A87" s="30" t="s">
        <v>55</v>
      </c>
      <c r="B87" s="31"/>
      <c r="C87" s="31"/>
      <c r="D87" s="31"/>
      <c r="E87" s="31"/>
      <c r="F87" s="31"/>
      <c r="G87" s="32"/>
      <c r="H87" s="15">
        <f>SUM(H88:H92)</f>
        <v>1531000</v>
      </c>
      <c r="I87" s="15">
        <f>SUM(I88:I92)</f>
        <v>4538407.59</v>
      </c>
      <c r="J87" s="15">
        <f>SUM(J88:J92)</f>
        <v>3794805.5599999996</v>
      </c>
      <c r="K87" s="17">
        <f>J87/I87*100</f>
        <v>83.6153537280683</v>
      </c>
    </row>
    <row r="88" spans="1:11" s="1" customFormat="1" ht="27.75" customHeight="1">
      <c r="A88" s="3">
        <v>953</v>
      </c>
      <c r="B88" s="13" t="s">
        <v>38</v>
      </c>
      <c r="C88" s="29">
        <v>3520171620</v>
      </c>
      <c r="D88" s="29"/>
      <c r="E88" s="3" t="s">
        <v>15</v>
      </c>
      <c r="F88" s="3">
        <v>223</v>
      </c>
      <c r="G88" s="5" t="s">
        <v>104</v>
      </c>
      <c r="H88" s="8">
        <v>1230000</v>
      </c>
      <c r="I88" s="8">
        <v>1339000</v>
      </c>
      <c r="J88" s="8">
        <v>781000</v>
      </c>
      <c r="K88" s="9">
        <f t="shared" si="0"/>
        <v>58.32710978342046</v>
      </c>
    </row>
    <row r="89" spans="1:12" s="1" customFormat="1" ht="27.75" customHeight="1">
      <c r="A89" s="3">
        <v>953</v>
      </c>
      <c r="B89" s="13" t="s">
        <v>38</v>
      </c>
      <c r="C89" s="29">
        <v>352017162</v>
      </c>
      <c r="D89" s="29"/>
      <c r="E89" s="3" t="s">
        <v>15</v>
      </c>
      <c r="F89" s="3">
        <v>225</v>
      </c>
      <c r="G89" s="5" t="s">
        <v>104</v>
      </c>
      <c r="H89" s="8">
        <v>224000</v>
      </c>
      <c r="I89" s="8">
        <v>152000</v>
      </c>
      <c r="J89" s="8">
        <v>0</v>
      </c>
      <c r="K89" s="9">
        <f t="shared" si="0"/>
        <v>0</v>
      </c>
      <c r="L89" s="19"/>
    </row>
    <row r="90" spans="1:12" s="1" customFormat="1" ht="27.75" customHeight="1">
      <c r="A90" s="3">
        <v>953</v>
      </c>
      <c r="B90" s="13" t="s">
        <v>38</v>
      </c>
      <c r="C90" s="29" t="s">
        <v>102</v>
      </c>
      <c r="D90" s="29"/>
      <c r="E90" s="3" t="s">
        <v>15</v>
      </c>
      <c r="F90" s="3">
        <v>223</v>
      </c>
      <c r="G90" s="5" t="s">
        <v>104</v>
      </c>
      <c r="H90" s="8">
        <v>65000</v>
      </c>
      <c r="I90" s="8">
        <v>71401.66</v>
      </c>
      <c r="J90" s="8">
        <v>43397.97</v>
      </c>
      <c r="K90" s="9">
        <f t="shared" si="0"/>
        <v>60.780057494461616</v>
      </c>
      <c r="L90" s="19"/>
    </row>
    <row r="91" spans="1:12" s="1" customFormat="1" ht="27.75" customHeight="1">
      <c r="A91" s="3">
        <v>953</v>
      </c>
      <c r="B91" s="13" t="s">
        <v>38</v>
      </c>
      <c r="C91" s="29" t="s">
        <v>103</v>
      </c>
      <c r="D91" s="29"/>
      <c r="E91" s="3" t="s">
        <v>15</v>
      </c>
      <c r="F91" s="3">
        <v>225</v>
      </c>
      <c r="G91" s="5" t="s">
        <v>104</v>
      </c>
      <c r="H91" s="8">
        <v>12000</v>
      </c>
      <c r="I91" s="8">
        <v>5598.34</v>
      </c>
      <c r="J91" s="8">
        <v>0</v>
      </c>
      <c r="K91" s="9">
        <f>J91/I91*100</f>
        <v>0</v>
      </c>
      <c r="L91" s="19"/>
    </row>
    <row r="92" spans="1:12" s="1" customFormat="1" ht="27.75" customHeight="1">
      <c r="A92" s="3">
        <v>953</v>
      </c>
      <c r="B92" s="13" t="s">
        <v>38</v>
      </c>
      <c r="C92" s="29">
        <v>3520161620</v>
      </c>
      <c r="D92" s="29"/>
      <c r="E92" s="3" t="s">
        <v>15</v>
      </c>
      <c r="F92" s="3">
        <v>225</v>
      </c>
      <c r="G92" s="5" t="s">
        <v>86</v>
      </c>
      <c r="H92" s="8">
        <v>0</v>
      </c>
      <c r="I92" s="8">
        <v>2970407.59</v>
      </c>
      <c r="J92" s="8">
        <v>2970407.59</v>
      </c>
      <c r="K92" s="9">
        <f>J92/I92*100</f>
        <v>100</v>
      </c>
      <c r="L92" s="19"/>
    </row>
    <row r="93" spans="1:11" s="1" customFormat="1" ht="13.5" customHeight="1">
      <c r="A93" s="55" t="s">
        <v>54</v>
      </c>
      <c r="B93" s="56"/>
      <c r="C93" s="56"/>
      <c r="D93" s="56"/>
      <c r="E93" s="56"/>
      <c r="F93" s="56"/>
      <c r="G93" s="57"/>
      <c r="H93" s="15">
        <f>SUM(H94:H95)</f>
        <v>342000</v>
      </c>
      <c r="I93" s="15">
        <f>SUM(I94:I95)</f>
        <v>342000</v>
      </c>
      <c r="J93" s="15">
        <f>SUM(J94:J95)</f>
        <v>297000</v>
      </c>
      <c r="K93" s="15">
        <f>SUM(K94:K95)</f>
        <v>100</v>
      </c>
    </row>
    <row r="94" spans="1:11" s="1" customFormat="1" ht="29.25" customHeight="1">
      <c r="A94" s="3">
        <v>953</v>
      </c>
      <c r="B94" s="13" t="s">
        <v>38</v>
      </c>
      <c r="C94" s="29">
        <v>3520261620</v>
      </c>
      <c r="D94" s="29"/>
      <c r="E94" s="3" t="s">
        <v>15</v>
      </c>
      <c r="F94" s="3">
        <v>226</v>
      </c>
      <c r="G94" s="5" t="s">
        <v>86</v>
      </c>
      <c r="H94" s="8">
        <v>342000</v>
      </c>
      <c r="I94" s="8">
        <v>45000</v>
      </c>
      <c r="J94" s="8">
        <v>0</v>
      </c>
      <c r="K94" s="9">
        <f>J94/I94*100</f>
        <v>0</v>
      </c>
    </row>
    <row r="95" spans="1:11" s="1" customFormat="1" ht="29.25" customHeight="1">
      <c r="A95" s="3">
        <v>953</v>
      </c>
      <c r="B95" s="13" t="s">
        <v>38</v>
      </c>
      <c r="C95" s="29">
        <v>3520261620</v>
      </c>
      <c r="D95" s="29"/>
      <c r="E95" s="3" t="s">
        <v>15</v>
      </c>
      <c r="F95" s="3">
        <v>340</v>
      </c>
      <c r="G95" s="5" t="s">
        <v>86</v>
      </c>
      <c r="H95" s="8">
        <v>0</v>
      </c>
      <c r="I95" s="8">
        <v>297000</v>
      </c>
      <c r="J95" s="8">
        <v>297000</v>
      </c>
      <c r="K95" s="9">
        <f t="shared" si="0"/>
        <v>100</v>
      </c>
    </row>
    <row r="96" spans="1:11" s="1" customFormat="1" ht="13.5" customHeight="1">
      <c r="A96" s="55" t="s">
        <v>53</v>
      </c>
      <c r="B96" s="56"/>
      <c r="C96" s="56"/>
      <c r="D96" s="56"/>
      <c r="E96" s="56"/>
      <c r="F96" s="56"/>
      <c r="G96" s="57"/>
      <c r="H96" s="15">
        <f>H97</f>
        <v>95000</v>
      </c>
      <c r="I96" s="15">
        <f>I97</f>
        <v>95000</v>
      </c>
      <c r="J96" s="15">
        <f>J97</f>
        <v>0</v>
      </c>
      <c r="K96" s="17">
        <f>J96/I96*100</f>
        <v>0</v>
      </c>
    </row>
    <row r="97" spans="1:11" s="1" customFormat="1" ht="30" customHeight="1">
      <c r="A97" s="3">
        <v>953</v>
      </c>
      <c r="B97" s="13" t="s">
        <v>38</v>
      </c>
      <c r="C97" s="29">
        <v>3520361620</v>
      </c>
      <c r="D97" s="29"/>
      <c r="E97" s="3">
        <v>244</v>
      </c>
      <c r="F97" s="3">
        <v>226</v>
      </c>
      <c r="G97" s="5" t="s">
        <v>86</v>
      </c>
      <c r="H97" s="8">
        <v>95000</v>
      </c>
      <c r="I97" s="8">
        <v>95000</v>
      </c>
      <c r="J97" s="8">
        <v>0</v>
      </c>
      <c r="K97" s="9">
        <f t="shared" si="0"/>
        <v>0</v>
      </c>
    </row>
    <row r="98" spans="1:11" s="1" customFormat="1" ht="13.5" customHeight="1">
      <c r="A98" s="55" t="s">
        <v>52</v>
      </c>
      <c r="B98" s="56"/>
      <c r="C98" s="56"/>
      <c r="D98" s="56"/>
      <c r="E98" s="56"/>
      <c r="F98" s="56"/>
      <c r="G98" s="57"/>
      <c r="H98" s="15">
        <f>SUM(H99:H99)</f>
        <v>475000</v>
      </c>
      <c r="I98" s="15">
        <f>SUM(I99:I102)</f>
        <v>811663</v>
      </c>
      <c r="J98" s="15">
        <f>SUM(J99:J102)</f>
        <v>603764</v>
      </c>
      <c r="K98" s="17">
        <f t="shared" si="0"/>
        <v>74.38604445441027</v>
      </c>
    </row>
    <row r="99" spans="1:11" s="1" customFormat="1" ht="30" customHeight="1">
      <c r="A99" s="3">
        <v>953</v>
      </c>
      <c r="B99" s="13" t="s">
        <v>38</v>
      </c>
      <c r="C99" s="29">
        <v>3520461620</v>
      </c>
      <c r="D99" s="29"/>
      <c r="E99" s="3" t="s">
        <v>15</v>
      </c>
      <c r="F99" s="3">
        <v>340</v>
      </c>
      <c r="G99" s="5" t="s">
        <v>86</v>
      </c>
      <c r="H99" s="8">
        <v>475000</v>
      </c>
      <c r="I99" s="8">
        <v>589063</v>
      </c>
      <c r="J99" s="8">
        <v>396414</v>
      </c>
      <c r="K99" s="9">
        <f t="shared" si="0"/>
        <v>67.2956882370816</v>
      </c>
    </row>
    <row r="100" spans="1:11" s="1" customFormat="1" ht="30" customHeight="1">
      <c r="A100" s="3">
        <v>953</v>
      </c>
      <c r="B100" s="13" t="s">
        <v>38</v>
      </c>
      <c r="C100" s="29">
        <v>3520461620</v>
      </c>
      <c r="D100" s="29"/>
      <c r="E100" s="3" t="s">
        <v>15</v>
      </c>
      <c r="F100" s="3">
        <v>290</v>
      </c>
      <c r="G100" s="5" t="s">
        <v>86</v>
      </c>
      <c r="H100" s="8">
        <v>0</v>
      </c>
      <c r="I100" s="8">
        <v>89500</v>
      </c>
      <c r="J100" s="8">
        <v>74250</v>
      </c>
      <c r="K100" s="9">
        <f t="shared" si="0"/>
        <v>82.9608938547486</v>
      </c>
    </row>
    <row r="101" spans="1:11" s="1" customFormat="1" ht="30" customHeight="1">
      <c r="A101" s="3">
        <v>953</v>
      </c>
      <c r="B101" s="13" t="s">
        <v>38</v>
      </c>
      <c r="C101" s="29">
        <v>3520461620</v>
      </c>
      <c r="D101" s="29"/>
      <c r="E101" s="3" t="s">
        <v>15</v>
      </c>
      <c r="F101" s="3">
        <v>226</v>
      </c>
      <c r="G101" s="5" t="s">
        <v>86</v>
      </c>
      <c r="H101" s="8">
        <v>0</v>
      </c>
      <c r="I101" s="8">
        <v>92100</v>
      </c>
      <c r="J101" s="8">
        <v>92100</v>
      </c>
      <c r="K101" s="9">
        <f t="shared" si="0"/>
        <v>100</v>
      </c>
    </row>
    <row r="102" spans="1:11" s="1" customFormat="1" ht="30" customHeight="1">
      <c r="A102" s="3">
        <v>953</v>
      </c>
      <c r="B102" s="13" t="s">
        <v>38</v>
      </c>
      <c r="C102" s="29">
        <v>3520461620</v>
      </c>
      <c r="D102" s="29"/>
      <c r="E102" s="3" t="s">
        <v>15</v>
      </c>
      <c r="F102" s="3">
        <v>310</v>
      </c>
      <c r="G102" s="5" t="s">
        <v>86</v>
      </c>
      <c r="H102" s="8">
        <v>0</v>
      </c>
      <c r="I102" s="8">
        <v>41000</v>
      </c>
      <c r="J102" s="8">
        <v>41000</v>
      </c>
      <c r="K102" s="9">
        <f>J102/I102*100</f>
        <v>100</v>
      </c>
    </row>
    <row r="103" spans="1:11" s="1" customFormat="1" ht="13.5" customHeight="1">
      <c r="A103" s="55" t="s">
        <v>51</v>
      </c>
      <c r="B103" s="56"/>
      <c r="C103" s="56"/>
      <c r="D103" s="56"/>
      <c r="E103" s="56"/>
      <c r="F103" s="56"/>
      <c r="G103" s="57"/>
      <c r="H103" s="15">
        <f>H104</f>
        <v>440000</v>
      </c>
      <c r="I103" s="15">
        <f>I104</f>
        <v>700000</v>
      </c>
      <c r="J103" s="15">
        <f>J104</f>
        <v>399996.6</v>
      </c>
      <c r="K103" s="17">
        <f>J103/I103*100</f>
        <v>57.14237142857142</v>
      </c>
    </row>
    <row r="104" spans="1:11" s="1" customFormat="1" ht="28.5" customHeight="1">
      <c r="A104" s="3">
        <v>953</v>
      </c>
      <c r="B104" s="13" t="s">
        <v>38</v>
      </c>
      <c r="C104" s="29">
        <v>3520561620</v>
      </c>
      <c r="D104" s="29"/>
      <c r="E104" s="3" t="s">
        <v>15</v>
      </c>
      <c r="F104" s="3">
        <v>226</v>
      </c>
      <c r="G104" s="5" t="s">
        <v>86</v>
      </c>
      <c r="H104" s="8">
        <v>440000</v>
      </c>
      <c r="I104" s="8">
        <v>700000</v>
      </c>
      <c r="J104" s="8">
        <v>399996.6</v>
      </c>
      <c r="K104" s="9">
        <f t="shared" si="0"/>
        <v>57.14237142857142</v>
      </c>
    </row>
    <row r="105" spans="1:11" s="1" customFormat="1" ht="13.5" customHeight="1">
      <c r="A105" s="55" t="s">
        <v>50</v>
      </c>
      <c r="B105" s="56"/>
      <c r="C105" s="56"/>
      <c r="D105" s="56"/>
      <c r="E105" s="56"/>
      <c r="F105" s="56"/>
      <c r="G105" s="57"/>
      <c r="H105" s="15">
        <f>SUM(H106:H108)</f>
        <v>5497000</v>
      </c>
      <c r="I105" s="15">
        <f>SUM(I106:I108)</f>
        <v>5497000</v>
      </c>
      <c r="J105" s="15">
        <f>SUM(J106:J108)</f>
        <v>1254789.44</v>
      </c>
      <c r="K105" s="17">
        <f t="shared" si="0"/>
        <v>22.82680443878479</v>
      </c>
    </row>
    <row r="106" spans="1:11" s="1" customFormat="1" ht="33" customHeight="1">
      <c r="A106" s="3">
        <v>953</v>
      </c>
      <c r="B106" s="13" t="s">
        <v>38</v>
      </c>
      <c r="C106" s="29">
        <v>3520661620</v>
      </c>
      <c r="D106" s="29"/>
      <c r="E106" s="3" t="s">
        <v>15</v>
      </c>
      <c r="F106" s="3">
        <v>223</v>
      </c>
      <c r="G106" s="12" t="s">
        <v>86</v>
      </c>
      <c r="H106" s="8">
        <v>1309000</v>
      </c>
      <c r="I106" s="8">
        <v>1309000</v>
      </c>
      <c r="J106" s="8">
        <v>591661.44</v>
      </c>
      <c r="K106" s="9">
        <f aca="true" t="shared" si="6" ref="K106:K137">J106/I106*100</f>
        <v>45.19949885408708</v>
      </c>
    </row>
    <row r="107" spans="1:11" s="1" customFormat="1" ht="33" customHeight="1">
      <c r="A107" s="3">
        <v>953</v>
      </c>
      <c r="B107" s="13" t="s">
        <v>38</v>
      </c>
      <c r="C107" s="29">
        <v>3520661620</v>
      </c>
      <c r="D107" s="29"/>
      <c r="E107" s="3" t="s">
        <v>15</v>
      </c>
      <c r="F107" s="3">
        <v>225</v>
      </c>
      <c r="G107" s="12" t="s">
        <v>86</v>
      </c>
      <c r="H107" s="8">
        <v>1061000</v>
      </c>
      <c r="I107" s="8">
        <v>1061000</v>
      </c>
      <c r="J107" s="8">
        <v>663128</v>
      </c>
      <c r="K107" s="9">
        <f t="shared" si="6"/>
        <v>62.50028275212064</v>
      </c>
    </row>
    <row r="108" spans="1:11" s="1" customFormat="1" ht="33" customHeight="1">
      <c r="A108" s="3">
        <v>953</v>
      </c>
      <c r="B108" s="13" t="s">
        <v>38</v>
      </c>
      <c r="C108" s="29">
        <v>3520661620</v>
      </c>
      <c r="D108" s="29"/>
      <c r="E108" s="3" t="s">
        <v>15</v>
      </c>
      <c r="F108" s="3">
        <v>310</v>
      </c>
      <c r="G108" s="12" t="s">
        <v>86</v>
      </c>
      <c r="H108" s="8">
        <v>3127000</v>
      </c>
      <c r="I108" s="8">
        <v>3127000</v>
      </c>
      <c r="J108" s="8">
        <v>0</v>
      </c>
      <c r="K108" s="9">
        <f t="shared" si="6"/>
        <v>0</v>
      </c>
    </row>
    <row r="109" spans="1:11" s="1" customFormat="1" ht="13.5" customHeight="1">
      <c r="A109" s="55" t="s">
        <v>49</v>
      </c>
      <c r="B109" s="56"/>
      <c r="C109" s="56"/>
      <c r="D109" s="56"/>
      <c r="E109" s="56"/>
      <c r="F109" s="56"/>
      <c r="G109" s="57"/>
      <c r="H109" s="15">
        <f>H111</f>
        <v>1996000</v>
      </c>
      <c r="I109" s="15">
        <f>SUM(I110:I111)</f>
        <v>4245000</v>
      </c>
      <c r="J109" s="15">
        <f>SUM(J110:J111)</f>
        <v>4242571</v>
      </c>
      <c r="K109" s="17">
        <f t="shared" si="6"/>
        <v>99.94277974087161</v>
      </c>
    </row>
    <row r="110" spans="1:11" s="1" customFormat="1" ht="33" customHeight="1">
      <c r="A110" s="3">
        <v>953</v>
      </c>
      <c r="B110" s="13" t="s">
        <v>38</v>
      </c>
      <c r="C110" s="29">
        <v>3520761620</v>
      </c>
      <c r="D110" s="29"/>
      <c r="E110" s="3" t="s">
        <v>15</v>
      </c>
      <c r="F110" s="3">
        <v>222</v>
      </c>
      <c r="G110" s="12" t="s">
        <v>86</v>
      </c>
      <c r="H110" s="8">
        <v>0</v>
      </c>
      <c r="I110" s="8">
        <v>799014</v>
      </c>
      <c r="J110" s="8">
        <v>799014</v>
      </c>
      <c r="K110" s="9">
        <f>J110/I110*100</f>
        <v>100</v>
      </c>
    </row>
    <row r="111" spans="1:11" s="1" customFormat="1" ht="33" customHeight="1">
      <c r="A111" s="3">
        <v>953</v>
      </c>
      <c r="B111" s="13" t="s">
        <v>38</v>
      </c>
      <c r="C111" s="29">
        <v>3520761620</v>
      </c>
      <c r="D111" s="29"/>
      <c r="E111" s="3" t="s">
        <v>15</v>
      </c>
      <c r="F111" s="3">
        <v>226</v>
      </c>
      <c r="G111" s="12" t="s">
        <v>86</v>
      </c>
      <c r="H111" s="8">
        <v>1996000</v>
      </c>
      <c r="I111" s="8">
        <v>3445986</v>
      </c>
      <c r="J111" s="8">
        <v>3443557</v>
      </c>
      <c r="K111" s="9">
        <f t="shared" si="6"/>
        <v>99.92951219186614</v>
      </c>
    </row>
    <row r="112" spans="1:11" s="1" customFormat="1" ht="13.5" customHeight="1">
      <c r="A112" s="55" t="s">
        <v>48</v>
      </c>
      <c r="B112" s="56"/>
      <c r="C112" s="56"/>
      <c r="D112" s="56"/>
      <c r="E112" s="56"/>
      <c r="F112" s="56"/>
      <c r="G112" s="57"/>
      <c r="H112" s="15">
        <f>SUM(H113:H118)</f>
        <v>4596000</v>
      </c>
      <c r="I112" s="15">
        <f>SUM(I113:I118)</f>
        <v>13998314.18</v>
      </c>
      <c r="J112" s="15">
        <f>SUM(J113:J118)</f>
        <v>12809858.34</v>
      </c>
      <c r="K112" s="17">
        <f t="shared" si="6"/>
        <v>91.5100073857608</v>
      </c>
    </row>
    <row r="113" spans="1:11" s="1" customFormat="1" ht="27" customHeight="1">
      <c r="A113" s="3">
        <v>953</v>
      </c>
      <c r="B113" s="13" t="s">
        <v>38</v>
      </c>
      <c r="C113" s="29">
        <v>3520871620</v>
      </c>
      <c r="D113" s="29"/>
      <c r="E113" s="3" t="s">
        <v>15</v>
      </c>
      <c r="F113" s="3">
        <v>225</v>
      </c>
      <c r="G113" s="5" t="s">
        <v>104</v>
      </c>
      <c r="H113" s="8">
        <v>2353000</v>
      </c>
      <c r="I113" s="8">
        <v>2316000</v>
      </c>
      <c r="J113" s="8">
        <v>1559800</v>
      </c>
      <c r="K113" s="9">
        <f t="shared" si="6"/>
        <v>67.34887737478411</v>
      </c>
    </row>
    <row r="114" spans="1:11" s="1" customFormat="1" ht="27.75" customHeight="1">
      <c r="A114" s="3">
        <v>953</v>
      </c>
      <c r="B114" s="13" t="s">
        <v>38</v>
      </c>
      <c r="C114" s="29" t="s">
        <v>105</v>
      </c>
      <c r="D114" s="29"/>
      <c r="E114" s="3" t="s">
        <v>15</v>
      </c>
      <c r="F114" s="3">
        <v>225</v>
      </c>
      <c r="G114" s="5" t="s">
        <v>104</v>
      </c>
      <c r="H114" s="8">
        <v>124000</v>
      </c>
      <c r="I114" s="8">
        <v>124000</v>
      </c>
      <c r="J114" s="8">
        <v>84260.88</v>
      </c>
      <c r="K114" s="9">
        <f t="shared" si="6"/>
        <v>67.95232258064516</v>
      </c>
    </row>
    <row r="115" spans="1:11" s="1" customFormat="1" ht="27.75" customHeight="1">
      <c r="A115" s="3">
        <v>953</v>
      </c>
      <c r="B115" s="13" t="s">
        <v>38</v>
      </c>
      <c r="C115" s="29">
        <v>3520861620</v>
      </c>
      <c r="D115" s="29"/>
      <c r="E115" s="3" t="s">
        <v>15</v>
      </c>
      <c r="F115" s="3">
        <v>310</v>
      </c>
      <c r="G115" s="12" t="s">
        <v>86</v>
      </c>
      <c r="H115" s="8">
        <v>2119000</v>
      </c>
      <c r="I115" s="8">
        <v>8631700</v>
      </c>
      <c r="J115" s="8">
        <v>8620981.28</v>
      </c>
      <c r="K115" s="9">
        <f t="shared" si="6"/>
        <v>99.87582144884553</v>
      </c>
    </row>
    <row r="116" spans="1:11" s="1" customFormat="1" ht="27.75" customHeight="1">
      <c r="A116" s="3">
        <v>953</v>
      </c>
      <c r="B116" s="13" t="s">
        <v>38</v>
      </c>
      <c r="C116" s="29">
        <v>3520861620</v>
      </c>
      <c r="D116" s="29"/>
      <c r="E116" s="3" t="s">
        <v>15</v>
      </c>
      <c r="F116" s="3">
        <v>225</v>
      </c>
      <c r="G116" s="12" t="s">
        <v>86</v>
      </c>
      <c r="H116" s="8">
        <v>0</v>
      </c>
      <c r="I116" s="8">
        <v>2626614.18</v>
      </c>
      <c r="J116" s="8">
        <v>2247139.18</v>
      </c>
      <c r="K116" s="9">
        <f t="shared" si="6"/>
        <v>85.55269354405145</v>
      </c>
    </row>
    <row r="117" spans="1:11" s="1" customFormat="1" ht="27.75" customHeight="1">
      <c r="A117" s="3">
        <v>953</v>
      </c>
      <c r="B117" s="13" t="s">
        <v>38</v>
      </c>
      <c r="C117" s="29">
        <v>3520861620</v>
      </c>
      <c r="D117" s="29"/>
      <c r="E117" s="3" t="s">
        <v>15</v>
      </c>
      <c r="F117" s="3">
        <v>226</v>
      </c>
      <c r="G117" s="12" t="s">
        <v>86</v>
      </c>
      <c r="H117" s="8">
        <v>0</v>
      </c>
      <c r="I117" s="8">
        <v>100000</v>
      </c>
      <c r="J117" s="8">
        <v>99627</v>
      </c>
      <c r="K117" s="9">
        <f>J117/I117*100</f>
        <v>99.627</v>
      </c>
    </row>
    <row r="118" spans="1:11" s="1" customFormat="1" ht="27.75" customHeight="1">
      <c r="A118" s="3">
        <v>953</v>
      </c>
      <c r="B118" s="13" t="s">
        <v>38</v>
      </c>
      <c r="C118" s="29">
        <v>3520861620</v>
      </c>
      <c r="D118" s="29"/>
      <c r="E118" s="3" t="s">
        <v>15</v>
      </c>
      <c r="F118" s="3">
        <v>340</v>
      </c>
      <c r="G118" s="12" t="s">
        <v>86</v>
      </c>
      <c r="H118" s="8">
        <v>0</v>
      </c>
      <c r="I118" s="8">
        <v>200000</v>
      </c>
      <c r="J118" s="8">
        <v>198050</v>
      </c>
      <c r="K118" s="9">
        <f>J118/I118*100</f>
        <v>99.02499999999999</v>
      </c>
    </row>
    <row r="119" spans="1:11" s="1" customFormat="1" ht="13.5" customHeight="1">
      <c r="A119" s="55" t="s">
        <v>56</v>
      </c>
      <c r="B119" s="56"/>
      <c r="C119" s="56"/>
      <c r="D119" s="56"/>
      <c r="E119" s="56"/>
      <c r="F119" s="56"/>
      <c r="G119" s="57"/>
      <c r="H119" s="15">
        <f>SUM(H120:H123)</f>
        <v>3550000</v>
      </c>
      <c r="I119" s="15">
        <f>SUM(I120:I123)</f>
        <v>5722878.79</v>
      </c>
      <c r="J119" s="15">
        <f>SUM(J120:J123)</f>
        <v>5043166.16</v>
      </c>
      <c r="K119" s="17">
        <f t="shared" si="6"/>
        <v>88.12288963401232</v>
      </c>
    </row>
    <row r="120" spans="1:11" s="1" customFormat="1" ht="27.75" customHeight="1">
      <c r="A120" s="3">
        <v>953</v>
      </c>
      <c r="B120" s="13" t="s">
        <v>38</v>
      </c>
      <c r="C120" s="29">
        <v>3520961620</v>
      </c>
      <c r="D120" s="29"/>
      <c r="E120" s="3" t="s">
        <v>15</v>
      </c>
      <c r="F120" s="3">
        <v>222</v>
      </c>
      <c r="G120" s="5" t="s">
        <v>86</v>
      </c>
      <c r="H120" s="8">
        <v>0</v>
      </c>
      <c r="I120" s="8">
        <v>299988</v>
      </c>
      <c r="J120" s="8">
        <v>297988</v>
      </c>
      <c r="K120" s="9">
        <f>J120/I120*100</f>
        <v>99.33330666559995</v>
      </c>
    </row>
    <row r="121" spans="1:11" s="1" customFormat="1" ht="27.75" customHeight="1">
      <c r="A121" s="3">
        <v>953</v>
      </c>
      <c r="B121" s="13" t="s">
        <v>38</v>
      </c>
      <c r="C121" s="29">
        <v>3520961620</v>
      </c>
      <c r="D121" s="29"/>
      <c r="E121" s="3" t="s">
        <v>15</v>
      </c>
      <c r="F121" s="3">
        <v>226</v>
      </c>
      <c r="G121" s="5" t="s">
        <v>86</v>
      </c>
      <c r="H121" s="8">
        <v>3472000</v>
      </c>
      <c r="I121" s="8">
        <v>2982321.55</v>
      </c>
      <c r="J121" s="8">
        <v>2599243.69</v>
      </c>
      <c r="K121" s="9">
        <f t="shared" si="6"/>
        <v>87.15504503530144</v>
      </c>
    </row>
    <row r="122" spans="1:11" s="1" customFormat="1" ht="27.75" customHeight="1">
      <c r="A122" s="3">
        <v>953</v>
      </c>
      <c r="B122" s="13" t="s">
        <v>38</v>
      </c>
      <c r="C122" s="29">
        <v>3520961620</v>
      </c>
      <c r="D122" s="29"/>
      <c r="E122" s="3" t="s">
        <v>15</v>
      </c>
      <c r="F122" s="3">
        <v>310</v>
      </c>
      <c r="G122" s="5" t="s">
        <v>86</v>
      </c>
      <c r="H122" s="8">
        <v>78000</v>
      </c>
      <c r="I122" s="8">
        <v>2416763.24</v>
      </c>
      <c r="J122" s="8">
        <v>2122128.47</v>
      </c>
      <c r="K122" s="9">
        <f>J122/I122*100</f>
        <v>87.80870359481303</v>
      </c>
    </row>
    <row r="123" spans="1:11" s="1" customFormat="1" ht="27.75" customHeight="1">
      <c r="A123" s="3">
        <v>953</v>
      </c>
      <c r="B123" s="13" t="s">
        <v>38</v>
      </c>
      <c r="C123" s="29">
        <v>3520961620</v>
      </c>
      <c r="D123" s="29"/>
      <c r="E123" s="3" t="s">
        <v>15</v>
      </c>
      <c r="F123" s="3">
        <v>340</v>
      </c>
      <c r="G123" s="5" t="s">
        <v>86</v>
      </c>
      <c r="H123" s="8">
        <v>0</v>
      </c>
      <c r="I123" s="8">
        <v>23806</v>
      </c>
      <c r="J123" s="8">
        <v>23806</v>
      </c>
      <c r="K123" s="9">
        <f>J123/I123*100</f>
        <v>100</v>
      </c>
    </row>
    <row r="124" spans="1:11" s="1" customFormat="1" ht="13.5" customHeight="1">
      <c r="A124" s="55" t="s">
        <v>117</v>
      </c>
      <c r="B124" s="56"/>
      <c r="C124" s="56"/>
      <c r="D124" s="56"/>
      <c r="E124" s="56"/>
      <c r="F124" s="56"/>
      <c r="G124" s="57"/>
      <c r="H124" s="15">
        <f>SUM(H125)</f>
        <v>0</v>
      </c>
      <c r="I124" s="15">
        <f>SUM(I125)</f>
        <v>3220000</v>
      </c>
      <c r="J124" s="15">
        <f>SUM(J125)</f>
        <v>2260149.44</v>
      </c>
      <c r="K124" s="17">
        <f>J124/I124*100</f>
        <v>70.19097639751553</v>
      </c>
    </row>
    <row r="125" spans="1:11" s="1" customFormat="1" ht="27.75" customHeight="1">
      <c r="A125" s="3">
        <v>953</v>
      </c>
      <c r="B125" s="13" t="s">
        <v>38</v>
      </c>
      <c r="C125" s="29">
        <v>3521061620</v>
      </c>
      <c r="D125" s="29"/>
      <c r="E125" s="3" t="s">
        <v>15</v>
      </c>
      <c r="F125" s="3">
        <v>225</v>
      </c>
      <c r="G125" s="5" t="s">
        <v>86</v>
      </c>
      <c r="H125" s="8">
        <v>0</v>
      </c>
      <c r="I125" s="8">
        <v>3220000</v>
      </c>
      <c r="J125" s="8">
        <v>2260149.44</v>
      </c>
      <c r="K125" s="9">
        <f t="shared" si="6"/>
        <v>70.19097639751553</v>
      </c>
    </row>
    <row r="126" spans="1:11" s="1" customFormat="1" ht="34.5" customHeight="1">
      <c r="A126" s="50" t="s">
        <v>87</v>
      </c>
      <c r="B126" s="51"/>
      <c r="C126" s="51"/>
      <c r="D126" s="51"/>
      <c r="E126" s="51"/>
      <c r="F126" s="51"/>
      <c r="G126" s="52"/>
      <c r="H126" s="11">
        <f>H127+H131</f>
        <v>40830000</v>
      </c>
      <c r="I126" s="11">
        <f>I127+I131</f>
        <v>39738000</v>
      </c>
      <c r="J126" s="11">
        <f>J127+J131</f>
        <v>34403000</v>
      </c>
      <c r="K126" s="21">
        <f t="shared" si="6"/>
        <v>86.57456339020585</v>
      </c>
    </row>
    <row r="127" spans="1:11" s="1" customFormat="1" ht="27" customHeight="1">
      <c r="A127" s="44" t="s">
        <v>88</v>
      </c>
      <c r="B127" s="45"/>
      <c r="C127" s="45"/>
      <c r="D127" s="45"/>
      <c r="E127" s="45"/>
      <c r="F127" s="45"/>
      <c r="G127" s="46"/>
      <c r="H127" s="14">
        <f>H128</f>
        <v>16180000</v>
      </c>
      <c r="I127" s="14">
        <f>I128</f>
        <v>16180000</v>
      </c>
      <c r="J127" s="14">
        <f>J128</f>
        <v>15140000</v>
      </c>
      <c r="K127" s="16">
        <f t="shared" si="6"/>
        <v>93.57231149567366</v>
      </c>
    </row>
    <row r="128" spans="1:11" s="1" customFormat="1" ht="33" customHeight="1">
      <c r="A128" s="30" t="s">
        <v>89</v>
      </c>
      <c r="B128" s="31"/>
      <c r="C128" s="31"/>
      <c r="D128" s="31"/>
      <c r="E128" s="31"/>
      <c r="F128" s="31"/>
      <c r="G128" s="32"/>
      <c r="H128" s="15">
        <f>SUM(H129:H130)</f>
        <v>16180000</v>
      </c>
      <c r="I128" s="15">
        <f>SUM(I129:I130)</f>
        <v>16180000</v>
      </c>
      <c r="J128" s="15">
        <f>SUM(J129:J130)</f>
        <v>15140000</v>
      </c>
      <c r="K128" s="17">
        <f t="shared" si="6"/>
        <v>93.57231149567366</v>
      </c>
    </row>
    <row r="129" spans="1:11" s="1" customFormat="1" ht="33" customHeight="1">
      <c r="A129" s="3">
        <v>953</v>
      </c>
      <c r="B129" s="13" t="s">
        <v>30</v>
      </c>
      <c r="C129" s="29">
        <v>3610113000</v>
      </c>
      <c r="D129" s="29"/>
      <c r="E129" s="3">
        <v>540</v>
      </c>
      <c r="F129" s="3">
        <v>251</v>
      </c>
      <c r="G129" s="12" t="s">
        <v>90</v>
      </c>
      <c r="H129" s="8">
        <v>15952000</v>
      </c>
      <c r="I129" s="8">
        <v>15952000</v>
      </c>
      <c r="J129" s="8">
        <v>14912000</v>
      </c>
      <c r="K129" s="9">
        <f t="shared" si="6"/>
        <v>93.48044132397192</v>
      </c>
    </row>
    <row r="130" spans="1:11" s="1" customFormat="1" ht="18" customHeight="1">
      <c r="A130" s="3">
        <v>953</v>
      </c>
      <c r="B130" s="13" t="s">
        <v>30</v>
      </c>
      <c r="C130" s="29">
        <v>3610188020</v>
      </c>
      <c r="D130" s="29"/>
      <c r="E130" s="3">
        <v>540</v>
      </c>
      <c r="F130" s="3">
        <v>251</v>
      </c>
      <c r="G130" s="12" t="s">
        <v>31</v>
      </c>
      <c r="H130" s="8">
        <v>228000</v>
      </c>
      <c r="I130" s="8">
        <v>228000</v>
      </c>
      <c r="J130" s="8">
        <v>228000</v>
      </c>
      <c r="K130" s="9">
        <f t="shared" si="6"/>
        <v>100</v>
      </c>
    </row>
    <row r="131" spans="1:11" s="1" customFormat="1" ht="30.75" customHeight="1">
      <c r="A131" s="44" t="s">
        <v>91</v>
      </c>
      <c r="B131" s="45"/>
      <c r="C131" s="45"/>
      <c r="D131" s="45"/>
      <c r="E131" s="45"/>
      <c r="F131" s="45"/>
      <c r="G131" s="46"/>
      <c r="H131" s="14">
        <f aca="true" t="shared" si="7" ref="H131:J132">H132</f>
        <v>24650000</v>
      </c>
      <c r="I131" s="14">
        <f t="shared" si="7"/>
        <v>23558000</v>
      </c>
      <c r="J131" s="14">
        <f t="shared" si="7"/>
        <v>19263000</v>
      </c>
      <c r="K131" s="16">
        <f t="shared" si="6"/>
        <v>81.76840139230835</v>
      </c>
    </row>
    <row r="132" spans="1:11" s="1" customFormat="1" ht="27.75" customHeight="1">
      <c r="A132" s="30" t="s">
        <v>92</v>
      </c>
      <c r="B132" s="31"/>
      <c r="C132" s="31"/>
      <c r="D132" s="31"/>
      <c r="E132" s="31"/>
      <c r="F132" s="31"/>
      <c r="G132" s="32"/>
      <c r="H132" s="15">
        <f t="shared" si="7"/>
        <v>24650000</v>
      </c>
      <c r="I132" s="15">
        <f t="shared" si="7"/>
        <v>23558000</v>
      </c>
      <c r="J132" s="15">
        <f t="shared" si="7"/>
        <v>19263000</v>
      </c>
      <c r="K132" s="17">
        <f t="shared" si="6"/>
        <v>81.76840139230835</v>
      </c>
    </row>
    <row r="133" spans="1:11" s="1" customFormat="1" ht="30.75" customHeight="1">
      <c r="A133" s="3">
        <v>953</v>
      </c>
      <c r="B133" s="13" t="s">
        <v>32</v>
      </c>
      <c r="C133" s="29">
        <v>3610113000</v>
      </c>
      <c r="D133" s="29"/>
      <c r="E133" s="3">
        <v>540</v>
      </c>
      <c r="F133" s="3">
        <v>251</v>
      </c>
      <c r="G133" s="5" t="s">
        <v>90</v>
      </c>
      <c r="H133" s="8">
        <v>24650000</v>
      </c>
      <c r="I133" s="8">
        <v>23558000</v>
      </c>
      <c r="J133" s="8">
        <v>19263000</v>
      </c>
      <c r="K133" s="9">
        <f t="shared" si="6"/>
        <v>81.76840139230835</v>
      </c>
    </row>
    <row r="134" spans="1:11" s="1" customFormat="1" ht="13.5" customHeight="1">
      <c r="A134" s="50" t="s">
        <v>47</v>
      </c>
      <c r="B134" s="51"/>
      <c r="C134" s="51"/>
      <c r="D134" s="51"/>
      <c r="E134" s="51"/>
      <c r="F134" s="51"/>
      <c r="G134" s="52"/>
      <c r="H134" s="11">
        <f>SUM(H135:H135)</f>
        <v>117000</v>
      </c>
      <c r="I134" s="11">
        <f>SUM(I135:I135)</f>
        <v>117000</v>
      </c>
      <c r="J134" s="11">
        <f>SUM(J135:J135)</f>
        <v>0</v>
      </c>
      <c r="K134" s="20">
        <v>0</v>
      </c>
    </row>
    <row r="135" spans="1:11" s="1" customFormat="1" ht="13.5" customHeight="1">
      <c r="A135" s="3">
        <v>953</v>
      </c>
      <c r="B135" s="18" t="s">
        <v>96</v>
      </c>
      <c r="C135" s="65" t="s">
        <v>40</v>
      </c>
      <c r="D135" s="65"/>
      <c r="E135" s="4" t="s">
        <v>41</v>
      </c>
      <c r="F135" s="4" t="s">
        <v>20</v>
      </c>
      <c r="G135" s="5" t="s">
        <v>42</v>
      </c>
      <c r="H135" s="8">
        <v>117000</v>
      </c>
      <c r="I135" s="8">
        <v>117000</v>
      </c>
      <c r="J135" s="8">
        <v>0</v>
      </c>
      <c r="K135" s="9">
        <v>0</v>
      </c>
    </row>
    <row r="136" spans="1:11" s="1" customFormat="1" ht="13.5" customHeight="1">
      <c r="A136" s="59" t="s">
        <v>61</v>
      </c>
      <c r="B136" s="60"/>
      <c r="C136" s="60"/>
      <c r="D136" s="60"/>
      <c r="E136" s="60"/>
      <c r="F136" s="60"/>
      <c r="G136" s="61"/>
      <c r="H136" s="23">
        <f>H6+H65+H74+H126</f>
        <v>137531000</v>
      </c>
      <c r="I136" s="23">
        <f>I6+I65+I74+I126</f>
        <v>168435503.37</v>
      </c>
      <c r="J136" s="23">
        <f>J6+J65+J74+J126</f>
        <v>129978214.88999999</v>
      </c>
      <c r="K136" s="22">
        <f t="shared" si="6"/>
        <v>77.16794398416027</v>
      </c>
    </row>
    <row r="137" spans="1:11" s="1" customFormat="1" ht="17.25" customHeight="1">
      <c r="A137" s="62" t="s">
        <v>93</v>
      </c>
      <c r="B137" s="63"/>
      <c r="C137" s="63"/>
      <c r="D137" s="63"/>
      <c r="E137" s="63"/>
      <c r="F137" s="63"/>
      <c r="G137" s="64"/>
      <c r="H137" s="11">
        <f>H6+H65+H74+H126+H134</f>
        <v>137648000</v>
      </c>
      <c r="I137" s="11">
        <f>I6+I65+I74+I126+I134</f>
        <v>168552503.37</v>
      </c>
      <c r="J137" s="11">
        <f>J6+J65+J74+J126+J134</f>
        <v>129978214.88999999</v>
      </c>
      <c r="K137" s="21">
        <f t="shared" si="6"/>
        <v>77.11437818557745</v>
      </c>
    </row>
    <row r="138" spans="1:12" s="1" customFormat="1" ht="13.5" customHeight="1">
      <c r="A138" s="24" t="s">
        <v>0</v>
      </c>
      <c r="B138" s="24"/>
      <c r="C138" s="24"/>
      <c r="D138" s="24"/>
      <c r="E138" s="24"/>
      <c r="F138" s="24"/>
      <c r="G138" s="24"/>
      <c r="H138" s="24"/>
      <c r="I138" s="25"/>
      <c r="J138" s="25"/>
      <c r="K138" s="26"/>
      <c r="L138" s="19"/>
    </row>
    <row r="139" spans="1:12" s="1" customFormat="1" ht="13.5" customHeight="1">
      <c r="A139" s="66" t="s">
        <v>0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19"/>
    </row>
    <row r="140" spans="1:10" s="1" customFormat="1" ht="6" customHeight="1">
      <c r="A140" s="58" t="s">
        <v>0</v>
      </c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1" s="1" customFormat="1" ht="13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19"/>
    </row>
    <row r="142" spans="9:12" ht="12.75">
      <c r="I142" s="19"/>
      <c r="J142" s="19"/>
      <c r="K142" s="19"/>
      <c r="L142" s="19"/>
    </row>
    <row r="143" spans="10:12" ht="12.75">
      <c r="J143" s="19"/>
      <c r="L143" s="19"/>
    </row>
    <row r="144" ht="12.75">
      <c r="J144" s="19"/>
    </row>
  </sheetData>
  <sheetProtection/>
  <mergeCells count="146">
    <mergeCell ref="C117:D117"/>
    <mergeCell ref="C120:D120"/>
    <mergeCell ref="A139:K139"/>
    <mergeCell ref="C19:D19"/>
    <mergeCell ref="C28:D28"/>
    <mergeCell ref="C53:D53"/>
    <mergeCell ref="C84:D84"/>
    <mergeCell ref="C82:D82"/>
    <mergeCell ref="C83:D83"/>
    <mergeCell ref="A16:G16"/>
    <mergeCell ref="C17:D17"/>
    <mergeCell ref="C43:D43"/>
    <mergeCell ref="C118:D118"/>
    <mergeCell ref="C56:D56"/>
    <mergeCell ref="C63:D63"/>
    <mergeCell ref="C73:D73"/>
    <mergeCell ref="C58:D58"/>
    <mergeCell ref="C59:D59"/>
    <mergeCell ref="A18:G18"/>
    <mergeCell ref="A66:G66"/>
    <mergeCell ref="A67:G67"/>
    <mergeCell ref="C68:D68"/>
    <mergeCell ref="C135:D135"/>
    <mergeCell ref="A134:G134"/>
    <mergeCell ref="C121:D121"/>
    <mergeCell ref="C125:D125"/>
    <mergeCell ref="A126:G126"/>
    <mergeCell ref="C122:D122"/>
    <mergeCell ref="C94:D94"/>
    <mergeCell ref="A141:J141"/>
    <mergeCell ref="A136:G136"/>
    <mergeCell ref="A137:G137"/>
    <mergeCell ref="A140:J140"/>
    <mergeCell ref="C129:D129"/>
    <mergeCell ref="C130:D130"/>
    <mergeCell ref="A131:G131"/>
    <mergeCell ref="A132:G132"/>
    <mergeCell ref="C133:D133"/>
    <mergeCell ref="A127:G127"/>
    <mergeCell ref="A128:G128"/>
    <mergeCell ref="A109:G109"/>
    <mergeCell ref="C111:D111"/>
    <mergeCell ref="A112:G112"/>
    <mergeCell ref="C113:D113"/>
    <mergeCell ref="C114:D114"/>
    <mergeCell ref="A119:G119"/>
    <mergeCell ref="A124:G124"/>
    <mergeCell ref="C110:D110"/>
    <mergeCell ref="C104:D104"/>
    <mergeCell ref="A105:G105"/>
    <mergeCell ref="C106:D106"/>
    <mergeCell ref="C107:D107"/>
    <mergeCell ref="C108:D108"/>
    <mergeCell ref="C97:D97"/>
    <mergeCell ref="A103:G103"/>
    <mergeCell ref="A98:G98"/>
    <mergeCell ref="C99:D99"/>
    <mergeCell ref="C95:D95"/>
    <mergeCell ref="A96:G96"/>
    <mergeCell ref="A86:G86"/>
    <mergeCell ref="A87:G87"/>
    <mergeCell ref="C88:D88"/>
    <mergeCell ref="C92:D92"/>
    <mergeCell ref="C77:D77"/>
    <mergeCell ref="C78:D78"/>
    <mergeCell ref="C80:D80"/>
    <mergeCell ref="C89:D89"/>
    <mergeCell ref="C90:D90"/>
    <mergeCell ref="A93:G93"/>
    <mergeCell ref="A74:G74"/>
    <mergeCell ref="A75:G75"/>
    <mergeCell ref="A76:G76"/>
    <mergeCell ref="C72:D72"/>
    <mergeCell ref="C52:D52"/>
    <mergeCell ref="C55:D55"/>
    <mergeCell ref="C57:D57"/>
    <mergeCell ref="A69:G69"/>
    <mergeCell ref="A70:G70"/>
    <mergeCell ref="C71:D71"/>
    <mergeCell ref="A65:G65"/>
    <mergeCell ref="A44:G44"/>
    <mergeCell ref="A45:G45"/>
    <mergeCell ref="C46:D46"/>
    <mergeCell ref="C47:D47"/>
    <mergeCell ref="C49:D49"/>
    <mergeCell ref="C64:D64"/>
    <mergeCell ref="C48:D48"/>
    <mergeCell ref="C61:D61"/>
    <mergeCell ref="C62:D62"/>
    <mergeCell ref="A41:G41"/>
    <mergeCell ref="A33:G33"/>
    <mergeCell ref="C22:D22"/>
    <mergeCell ref="A23:G23"/>
    <mergeCell ref="A24:G24"/>
    <mergeCell ref="C25:D25"/>
    <mergeCell ref="C27:D27"/>
    <mergeCell ref="C29:D29"/>
    <mergeCell ref="C26:D26"/>
    <mergeCell ref="A35:G35"/>
    <mergeCell ref="A42:G42"/>
    <mergeCell ref="A30:G30"/>
    <mergeCell ref="A31:G31"/>
    <mergeCell ref="C32:D32"/>
    <mergeCell ref="C34:D34"/>
    <mergeCell ref="A20:G20"/>
    <mergeCell ref="A21:G21"/>
    <mergeCell ref="A38:G38"/>
    <mergeCell ref="A39:G39"/>
    <mergeCell ref="C40:D40"/>
    <mergeCell ref="C9:D9"/>
    <mergeCell ref="A11:G11"/>
    <mergeCell ref="A12:G12"/>
    <mergeCell ref="C13:D13"/>
    <mergeCell ref="C15:D15"/>
    <mergeCell ref="C14:D14"/>
    <mergeCell ref="C10:D10"/>
    <mergeCell ref="H3:H4"/>
    <mergeCell ref="I3:I4"/>
    <mergeCell ref="J3:J4"/>
    <mergeCell ref="A36:G36"/>
    <mergeCell ref="K3:K4"/>
    <mergeCell ref="C4:D4"/>
    <mergeCell ref="C5:D5"/>
    <mergeCell ref="A6:G6"/>
    <mergeCell ref="A7:G7"/>
    <mergeCell ref="A8:G8"/>
    <mergeCell ref="C79:D79"/>
    <mergeCell ref="C91:D91"/>
    <mergeCell ref="C54:D54"/>
    <mergeCell ref="C50:D50"/>
    <mergeCell ref="C51:D51"/>
    <mergeCell ref="A1:K1"/>
    <mergeCell ref="A2:J2"/>
    <mergeCell ref="A3:E3"/>
    <mergeCell ref="F3:F4"/>
    <mergeCell ref="G3:G4"/>
    <mergeCell ref="C100:D100"/>
    <mergeCell ref="C101:D101"/>
    <mergeCell ref="C115:D115"/>
    <mergeCell ref="C116:D116"/>
    <mergeCell ref="C123:D123"/>
    <mergeCell ref="C37:D37"/>
    <mergeCell ref="A81:G81"/>
    <mergeCell ref="C85:D85"/>
    <mergeCell ref="C102:D102"/>
    <mergeCell ref="C60:D60"/>
  </mergeCells>
  <printOptions/>
  <pageMargins left="0" right="0" top="0" bottom="0" header="0.5" footer="0.5"/>
  <pageSetup horizontalDpi="600" verticalDpi="600" orientation="portrait" paperSize="9" scale="64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Чумикова</cp:lastModifiedBy>
  <cp:lastPrinted>2017-10-05T10:36:01Z</cp:lastPrinted>
  <dcterms:created xsi:type="dcterms:W3CDTF">2016-03-14T10:44:49Z</dcterms:created>
  <dcterms:modified xsi:type="dcterms:W3CDTF">2017-10-05T10:37:33Z</dcterms:modified>
  <cp:category/>
  <cp:version/>
  <cp:contentType/>
  <cp:contentStatus/>
</cp:coreProperties>
</file>